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_rels/sheet2.xml.rels" ContentType="application/vnd.openxmlformats-package.relationship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Hypo vs. invest" sheetId="1" state="visible" r:id="rId2"/>
    <sheet name="Komparace, závěr" sheetId="2" state="visible" r:id="rId3"/>
  </sheets>
  <definedNames>
    <definedName function="false" hidden="false" localSheetId="1" name="_xlnm.Print_Area" vbProcedure="false">'Komparace, závěr'!$A$1:$H$79</definedName>
    <definedName function="false" hidden="false" localSheetId="1" name="Print_Area_0" vbProcedure="false">'Komparace, závěr'!$A$1:$H$79</definedName>
    <definedName function="false" hidden="false" localSheetId="1" name="_xlnm.Print_Area" vbProcedure="false">'Komparace, závěr'!$A$1:$H$79</definedName>
  </definedNames>
  <calcPr iterateCount="100" refMode="A1" iterate="false" iterateDelta="0.0001"/>
</workbook>
</file>

<file path=xl/sharedStrings.xml><?xml version="1.0" encoding="utf-8"?>
<sst xmlns="http://schemas.openxmlformats.org/spreadsheetml/2006/main" count="90" uniqueCount="83">
  <si>
    <t>Druh investice</t>
  </si>
  <si>
    <t>Pronájem bytu na hypotéku 100%</t>
  </si>
  <si>
    <t>Úspory ukládané měsíčně</t>
  </si>
  <si>
    <t>magazinspotrebitele.cz</t>
  </si>
  <si>
    <t>počet let</t>
  </si>
  <si>
    <t>lze volně využít či dále upravovat</t>
  </si>
  <si>
    <t>výše úvěru</t>
  </si>
  <si>
    <t>úrok dluhopisu</t>
  </si>
  <si>
    <t>očekávaná inflace</t>
  </si>
  <si>
    <t>úroková sazba</t>
  </si>
  <si>
    <t>čistý úrok</t>
  </si>
  <si>
    <t>!při přepsání šedých polí kalkulačka ztratí provázanost</t>
  </si>
  <si>
    <t>měsíční splátka</t>
  </si>
  <si>
    <t>počet uložení za rok</t>
  </si>
  <si>
    <t>Výnos nájem/měs.</t>
  </si>
  <si>
    <t>investice</t>
  </si>
  <si>
    <t>celkem na úrocích</t>
  </si>
  <si>
    <t>peníze na konci</t>
  </si>
  <si>
    <t>(cena bytu kopíruje inflaci)</t>
  </si>
  <si>
    <t>naspořeno celkem (inv.+úr)</t>
  </si>
  <si>
    <t>měs úrok.</t>
  </si>
  <si>
    <t>naspoř. na úr. celk.</t>
  </si>
  <si>
    <t>měsíc</t>
  </si>
  <si>
    <t>jistina</t>
  </si>
  <si>
    <t>úrok</t>
  </si>
  <si>
    <t>úmor</t>
  </si>
  <si>
    <t>splátka</t>
  </si>
  <si>
    <t>rok</t>
  </si>
  <si>
    <t>Referenční výnosy, inflace a zhodnocení</t>
  </si>
  <si>
    <t>Výnos Dluhopisu</t>
  </si>
  <si>
    <t>náhodně vybraný referenční dluhopisový fond ISČS Sporobond (CZ0008472263)</t>
  </si>
  <si>
    <t>https://cz.products.erstegroup.com/Retail/cs/Produkty/Fondy/StruC3uA1nky/KalkuluC3uA1tor_vuC3uBDkonnosti/index.phtml?ISIN=CZ0008472263&amp;elem685913_PERIOD_START=25.09.2003&amp;elem685913_PERIOD_END=24.09.2013&amp;elem685913_ONE_OFF_PAYMENT=0&amp;elem685913_REGULAR_DEPOSIT=15717&amp;elem685913_TIME_SPAN1=MONTHLY&amp;elem685913_DIVIDENDS1=REINVEST&amp;elem685913_sf_form=submitted</t>
  </si>
  <si>
    <t>průměrný výnos 1.1.2003-31.12.2012 (120 plateb za 10 let), bez očištění inflací</t>
  </si>
  <si>
    <t>investováno měsíčně</t>
  </si>
  <si>
    <t>Inflace</t>
  </si>
  <si>
    <t>ČR</t>
  </si>
  <si>
    <t>USA</t>
  </si>
  <si>
    <t>celkem za 10 let</t>
  </si>
  <si>
    <t>fin. částka na konci</t>
  </si>
  <si>
    <t>zisk</t>
  </si>
  <si>
    <t>výnos p/a uváděný ČS</t>
  </si>
  <si>
    <t>výnos p/a odpovídající matematicky</t>
  </si>
  <si>
    <t>vstup. popl. (1-0,25 %) průměr/odhad</t>
  </si>
  <si>
    <t>výstupní popl.</t>
  </si>
  <si>
    <t>vstup. pop. celkem</t>
  </si>
  <si>
    <t>zisk s odečteným odhadovaným poplatkem</t>
  </si>
  <si>
    <t>fin č. na konci s poplatkem</t>
  </si>
  <si>
    <t>průměr</t>
  </si>
  <si>
    <t>http://www.czso.cz/csu/redakce.nsf/i/mira_inflace</t>
  </si>
  <si>
    <t>odpovídající přepočtená sazba s popl.</t>
  </si>
  <si>
    <t>USD/CZK</t>
  </si>
  <si>
    <t>rozdíl sazeb po započtení poplatku (s delší dobou klesá+naopak)</t>
  </si>
  <si>
    <t>http://www.cnb.cz/cs/financni_trhy/devizovy_trh/kurzy_devizoveho_trhu/denni_kurz.jsp</t>
  </si>
  <si>
    <t>Výnos z akcií</t>
  </si>
  <si>
    <t>Čez</t>
  </si>
  <si>
    <t>dividenda</t>
  </si>
  <si>
    <t>výnos zjednoduš.</t>
  </si>
  <si>
    <t>Intel</t>
  </si>
  <si>
    <t>divi. suma **</t>
  </si>
  <si>
    <t>bez očištění inflací</t>
  </si>
  <si>
    <t>záčátek r.</t>
  </si>
  <si>
    <t>http://www.akcie.cz/kurzy-cz/historie/akcie-11392-cez/</t>
  </si>
  <si>
    <t>http://www.dividenda.cz/ceske-akcie/dividenda-cez/</t>
  </si>
  <si>
    <t>http://www.marketwatch.com/investing/stock/intc/historical</t>
  </si>
  <si>
    <t>zjednodušený průměr</t>
  </si>
  <si>
    <t>http://www.nasdaq.com/symbol/intc/dividend-history</t>
  </si>
  <si>
    <t>vstupní a výstupní poplatek cca 0,3% což zhruba odpovídá snížení sazby jako u dlohopisu výše</t>
  </si>
  <si>
    <t>u zahr. investic, nutno k poplatku přičíst ješte cca procento na začátku a procento na konci</t>
  </si>
  <si>
    <t>Zhodnocení</t>
  </si>
  <si>
    <t>U Intelu je situace stabilizovaná a nákupní průměr více méně odpovídá současné hodnotě (2.10.2013 close 22.89)</t>
  </si>
  <si>
    <t>U Čezu (2.10.2013 495,80) lze tržní cenu za daných podmínek (podobná inflace obou zemí a o více než 60 % vyšší dividendy ČEZ než Intelu v 2012 a celkově ještě více, stabilní výkon a zisk ČEZ) velmi zjednodušeným pohledem vnímat kolem hladiny 800, tj. nad zjednodušeným 10letým průměrem a tedy též za relativně stabilní. Návrat na tuto hladinu je dle mého názoru spíše otázkou obnovení důvěry západních investorů.</t>
  </si>
  <si>
    <t>Výhled na 2013-22022</t>
  </si>
  <si>
    <t>Ceny bytů by mohly klesnout o dalších 20%, dolar vůči koruně o 10-20%. Úroková sazba dluhopisů bude inflaci méně vzdálena, než byla v uplynulých 10 letech. Dluhopisové fondy v nejbližších letech inflaci možná vůbec nepokoří, investice do nich je pro ty, co nechtějí peníze nechat umírat a žádné starosti.</t>
  </si>
  <si>
    <t>Při předpokladu nulového očištěného výnosu dluhopisů Vám v modelovém příkladu vyjde při investici do bytu na koci období o 163 000 více. Veškeré hmotné náklady jsou zahrnuty, takže tato částka je Váš zisk, pokud tam budete bydlet. K tomu třeba přičíst daňovou úsporu v modelovém případě cca 60 000 (odečet úroků ze základu max. 80 000 na domácnost ročně § 38k/4 586/1992Sb.). Pokud již bydlíte a máte to na investici, místo daně úspory naopak odečtěte daň 20% 5000*12*10 = cca 120 000. Výsledný zisk 43 000 určitě nestojí za deset let fakturování, jednání s nájemníky, úřady a další starosti. Při zahrnutí předpokladu ztráty hodnoty bytu dalších 20% v násl. 10 letech se byt nevyplatí ani na bydlení.</t>
  </si>
  <si>
    <t>Najdete-li dlouhodobě stabilní akcii (cenou, výnosy a perspektivou), ideálně koš akcií, není co řešit. Vytipování takového koše však vyžaduje trh pár let sledovat a vstřebávat. Jak vidno, ani takový Intel vzhledem k inflaci právě neoslňuje a kdo sleduje trh tak ví, že index PX rovněž ne.</t>
  </si>
  <si>
    <t>Závěr</t>
  </si>
  <si>
    <t>dluhopisy</t>
  </si>
  <si>
    <t>ano vždy pro všechny</t>
  </si>
  <si>
    <t>nájem</t>
  </si>
  <si>
    <t>ne na investici</t>
  </si>
  <si>
    <t>ano pro vlastní bydlení, v nejbližších 10 letech s velkým otazníkem</t>
  </si>
  <si>
    <t>akcie</t>
  </si>
  <si>
    <t>nejlepší , ale ne pro každého</t>
  </si>
</sst>
</file>

<file path=xl/styles.xml><?xml version="1.0" encoding="utf-8"?>
<styleSheet xmlns="http://schemas.openxmlformats.org/spreadsheetml/2006/main">
  <numFmts count="10">
    <numFmt numFmtId="164" formatCode="GENERAL"/>
    <numFmt numFmtId="165" formatCode="0.0%"/>
    <numFmt numFmtId="166" formatCode="#,##0"/>
    <numFmt numFmtId="167" formatCode="0.00%"/>
    <numFmt numFmtId="168" formatCode="#,##0.00"/>
    <numFmt numFmtId="169" formatCode="0"/>
    <numFmt numFmtId="170" formatCode="#,##0.0"/>
    <numFmt numFmtId="171" formatCode="0.000%"/>
    <numFmt numFmtId="172" formatCode="M/D/YYYY"/>
    <numFmt numFmtId="173" formatCode="0.00"/>
  </numFmts>
  <fonts count="9">
    <font>
      <sz val="11"/>
      <color rgb="FF000000"/>
      <name val="Calibri"/>
      <family val="2"/>
      <charset val="238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238"/>
    </font>
    <font>
      <sz val="11"/>
      <name val="Calibri"/>
      <family val="2"/>
      <charset val="238"/>
    </font>
    <font>
      <sz val="11"/>
      <color rgb="FFFFFFFF"/>
      <name val="Calibri"/>
      <family val="2"/>
      <charset val="238"/>
    </font>
    <font>
      <u val="single"/>
      <sz val="11"/>
      <color rgb="FF0000FF"/>
      <name val="Calibri"/>
      <family val="2"/>
      <charset val="238"/>
    </font>
    <font>
      <sz val="12"/>
      <color rgb="FF003366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2F2F2"/>
        <bgColor rgb="FFFFFFFF"/>
      </patternFill>
    </fill>
    <fill>
      <patternFill patternType="solid">
        <fgColor rgb="FFFFFFFF"/>
        <bgColor rgb="FFF2F2F2"/>
      </patternFill>
    </fill>
  </fills>
  <borders count="12">
    <border diagonalUp="false" diagonalDown="false">
      <left/>
      <right/>
      <top/>
      <bottom/>
      <diagonal/>
    </border>
    <border diagonalUp="false" diagonalDown="false">
      <left style="thick"/>
      <right/>
      <top style="thick"/>
      <bottom/>
      <diagonal/>
    </border>
    <border diagonalUp="false" diagonalDown="false">
      <left/>
      <right/>
      <top style="thick"/>
      <bottom/>
      <diagonal/>
    </border>
    <border diagonalUp="false" diagonalDown="false">
      <left/>
      <right style="thick"/>
      <top style="thick"/>
      <bottom/>
      <diagonal/>
    </border>
    <border diagonalUp="false" diagonalDown="false">
      <left style="thick"/>
      <right/>
      <top/>
      <bottom/>
      <diagonal/>
    </border>
    <border diagonalUp="false" diagonalDown="false">
      <left/>
      <right style="thick"/>
      <top/>
      <bottom/>
      <diagonal/>
    </border>
    <border diagonalUp="false" diagonalDown="false">
      <left style="thick"/>
      <right/>
      <top/>
      <bottom style="thick"/>
      <diagonal/>
    </border>
    <border diagonalUp="false" diagonalDown="false">
      <left/>
      <right/>
      <top/>
      <bottom style="thick"/>
      <diagonal/>
    </border>
    <border diagonalUp="false" diagonalDown="false">
      <left/>
      <right style="thick"/>
      <top/>
      <bottom style="thick"/>
      <diagonal/>
    </border>
    <border diagonalUp="false" diagonalDown="false">
      <left style="thick"/>
      <right/>
      <top style="thick"/>
      <bottom style="thick"/>
      <diagonal/>
    </border>
    <border diagonalUp="false" diagonalDown="false">
      <left/>
      <right/>
      <top style="thick"/>
      <bottom style="thick"/>
      <diagonal/>
    </border>
    <border diagonalUp="false" diagonalDown="false">
      <left/>
      <right style="thick"/>
      <top style="thick"/>
      <bottom style="thick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1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general" vertical="bottom" textRotation="0" wrapText="false" indent="0" shrinkToFit="tru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2" borderId="2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2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3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2" borderId="7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2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2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2" borderId="2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0" fillId="2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2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0" fillId="2" borderId="9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2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0" fillId="2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2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9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0" fillId="2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7" fillId="0" borderId="0" xfId="2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0" fillId="2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9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2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4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4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72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72" fontId="0" fillId="0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3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1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0" fillId="0" borderId="2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7" fontId="0" fillId="0" borderId="3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4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0" fillId="0" borderId="0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7" fontId="0" fillId="0" borderId="5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6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9" fontId="4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7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73" fontId="4" fillId="0" borderId="7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4" fillId="0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justify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justify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justify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*unknown*" xfId="20" builtinId="8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hyperlink" Target="http://www.czso.cz/csu/redakce.nsf/i/mira_inflace" TargetMode="External"/><Relationship Id="rId2" Type="http://schemas.openxmlformats.org/officeDocument/2006/relationships/hyperlink" Target="http://www.akcie.cz/kurzy-cz/historie/akcie-11392-cez/" TargetMode="External"/><Relationship Id="rId3" Type="http://schemas.openxmlformats.org/officeDocument/2006/relationships/hyperlink" Target="http://www.dividenda.cz/ceske-akcie/dividenda-cez/" TargetMode="External"/><Relationship Id="rId4" Type="http://schemas.openxmlformats.org/officeDocument/2006/relationships/hyperlink" Target="http://www.marketwatch.com/investing/stock/intc/historical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00FFFFFF"/>
    <pageSetUpPr fitToPage="false"/>
  </sheetPr>
  <dimension ref="A1:Q381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3" activeCellId="0" sqref="B3"/>
    </sheetView>
  </sheetViews>
  <sheetFormatPr defaultRowHeight="15"/>
  <cols>
    <col collapsed="false" hidden="false" max="1" min="1" style="1" width="5.42914979757085"/>
    <col collapsed="false" hidden="false" max="2" min="2" style="0" width="11.5708502024291"/>
    <col collapsed="false" hidden="false" max="3" min="3" style="0" width="10.8542510121457"/>
    <col collapsed="false" hidden="false" max="4" min="4" style="0" width="9.57085020242915"/>
    <col collapsed="false" hidden="false" max="5" min="5" style="0" width="11.9028340080972"/>
    <col collapsed="false" hidden="false" max="6" min="6" style="1" width="5"/>
    <col collapsed="false" hidden="false" max="7" min="7" style="0" width="5.71255060728745"/>
    <col collapsed="false" hidden="false" max="8" min="8" style="0" width="10.995951417004"/>
    <col collapsed="false" hidden="false" max="9" min="9" style="0" width="8.71255060728745"/>
    <col collapsed="false" hidden="false" max="10" min="10" style="0" width="11.1417004048583"/>
    <col collapsed="false" hidden="false" max="12" min="11" style="0" width="8.57085020242915"/>
    <col collapsed="false" hidden="false" max="13" min="13" style="0" width="14.1417004048583"/>
    <col collapsed="false" hidden="false" max="16" min="14" style="0" width="8.57085020242915"/>
    <col collapsed="false" hidden="false" max="17" min="17" style="0" width="10.4251012145749"/>
    <col collapsed="false" hidden="false" max="1025" min="18" style="0" width="8.57085020242915"/>
  </cols>
  <sheetData>
    <row r="1" customFormat="false" ht="15" hidden="false" customHeight="fals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3" customFormat="false" ht="15.75" hidden="false" customHeight="true" outlineLevel="0" collapsed="false">
      <c r="A3" s="0"/>
      <c r="B3" s="3" t="s">
        <v>1</v>
      </c>
      <c r="C3" s="3"/>
      <c r="D3" s="3"/>
      <c r="E3" s="3"/>
      <c r="F3" s="0"/>
      <c r="G3" s="2" t="s">
        <v>2</v>
      </c>
      <c r="H3" s="2"/>
      <c r="I3" s="2"/>
      <c r="J3" s="2"/>
      <c r="K3" s="4"/>
    </row>
    <row r="4" customFormat="false" ht="15" hidden="false" customHeight="false" outlineLevel="0" collapsed="false">
      <c r="A4" s="5"/>
      <c r="F4" s="6"/>
      <c r="G4" s="7"/>
      <c r="H4" s="7"/>
      <c r="I4" s="8"/>
      <c r="J4" s="8"/>
      <c r="L4" s="0" t="s">
        <v>3</v>
      </c>
    </row>
    <row r="5" customFormat="false" ht="15" hidden="false" customHeight="true" outlineLevel="0" collapsed="false">
      <c r="A5" s="0"/>
      <c r="B5" s="9" t="s">
        <v>4</v>
      </c>
      <c r="C5" s="10"/>
      <c r="D5" s="11"/>
      <c r="E5" s="12" t="n">
        <v>10</v>
      </c>
      <c r="F5" s="0"/>
      <c r="G5" s="13" t="s">
        <v>4</v>
      </c>
      <c r="H5" s="13"/>
      <c r="I5" s="13"/>
      <c r="J5" s="14" t="n">
        <f aca="false">E5</f>
        <v>10</v>
      </c>
      <c r="K5" s="15"/>
      <c r="L5" s="0" t="s">
        <v>5</v>
      </c>
    </row>
    <row r="6" customFormat="false" ht="15" hidden="false" customHeight="false" outlineLevel="0" collapsed="false">
      <c r="A6" s="0"/>
      <c r="B6" s="16" t="s">
        <v>6</v>
      </c>
      <c r="C6" s="17"/>
      <c r="D6" s="18"/>
      <c r="E6" s="19" t="n">
        <v>2000000</v>
      </c>
      <c r="F6" s="0"/>
      <c r="G6" s="20" t="s">
        <v>7</v>
      </c>
      <c r="H6" s="20"/>
      <c r="I6" s="20"/>
      <c r="J6" s="21" t="n">
        <v>0.03972</v>
      </c>
      <c r="K6" s="15"/>
    </row>
    <row r="7" customFormat="false" ht="15" hidden="false" customHeight="false" outlineLevel="0" collapsed="false">
      <c r="A7" s="0"/>
      <c r="B7" s="22"/>
      <c r="C7" s="18"/>
      <c r="D7" s="18"/>
      <c r="E7" s="18"/>
      <c r="F7" s="0"/>
      <c r="G7" s="20" t="s">
        <v>8</v>
      </c>
      <c r="H7" s="20"/>
      <c r="I7" s="20"/>
      <c r="J7" s="23" t="n">
        <v>0.024</v>
      </c>
      <c r="K7" s="15"/>
    </row>
    <row r="8" customFormat="false" ht="15" hidden="false" customHeight="false" outlineLevel="0" collapsed="false">
      <c r="A8" s="0"/>
      <c r="B8" s="24" t="s">
        <v>9</v>
      </c>
      <c r="C8" s="25"/>
      <c r="D8" s="26"/>
      <c r="E8" s="27" t="n">
        <v>0.03</v>
      </c>
      <c r="F8" s="0"/>
      <c r="G8" s="28" t="s">
        <v>10</v>
      </c>
      <c r="H8" s="28"/>
      <c r="I8" s="28"/>
      <c r="J8" s="29" t="n">
        <f aca="false">J6-J7</f>
        <v>0.01572</v>
      </c>
      <c r="K8" s="15"/>
      <c r="L8" s="0" t="s">
        <v>11</v>
      </c>
    </row>
    <row r="9" customFormat="false" ht="15" hidden="false" customHeight="false" outlineLevel="0" collapsed="false">
      <c r="A9" s="5"/>
      <c r="F9" s="0"/>
      <c r="G9" s="7"/>
      <c r="H9" s="7"/>
      <c r="I9" s="7"/>
      <c r="J9" s="7"/>
      <c r="K9" s="15"/>
    </row>
    <row r="10" customFormat="false" ht="15" hidden="false" customHeight="false" outlineLevel="0" collapsed="false">
      <c r="A10" s="0"/>
      <c r="B10" s="30" t="s">
        <v>12</v>
      </c>
      <c r="C10" s="31"/>
      <c r="D10" s="11"/>
      <c r="E10" s="32" t="n">
        <f aca="false">(((1+E8/12)^(E5*12))*(E8/12))/(((1+E8/12)^(E5*12))-1)*E6</f>
        <v>19312.1489396782</v>
      </c>
      <c r="F10" s="0"/>
      <c r="G10" s="33" t="s">
        <v>13</v>
      </c>
      <c r="H10" s="13"/>
      <c r="I10" s="13"/>
      <c r="J10" s="34" t="n">
        <v>12</v>
      </c>
      <c r="K10" s="15"/>
    </row>
    <row r="11" customFormat="false" ht="15" hidden="false" customHeight="false" outlineLevel="0" collapsed="false">
      <c r="A11" s="0"/>
      <c r="B11" s="24" t="s">
        <v>14</v>
      </c>
      <c r="C11" s="24"/>
      <c r="D11" s="26"/>
      <c r="E11" s="35" t="n">
        <v>4000</v>
      </c>
      <c r="F11" s="0"/>
      <c r="G11" s="28" t="s">
        <v>15</v>
      </c>
      <c r="H11" s="28"/>
      <c r="I11" s="28"/>
      <c r="J11" s="36" t="n">
        <f aca="false">E10-E11</f>
        <v>15312.1489396782</v>
      </c>
      <c r="K11" s="15"/>
    </row>
    <row r="12" customFormat="false" ht="15" hidden="false" customHeight="false" outlineLevel="0" collapsed="false">
      <c r="A12" s="5"/>
      <c r="F12" s="0"/>
      <c r="G12" s="7"/>
      <c r="H12" s="7"/>
      <c r="I12" s="7"/>
      <c r="J12" s="37"/>
      <c r="K12" s="15"/>
    </row>
    <row r="13" customFormat="false" ht="15" hidden="false" customHeight="false" outlineLevel="0" collapsed="false">
      <c r="A13" s="0"/>
      <c r="B13" s="38" t="s">
        <v>16</v>
      </c>
      <c r="C13" s="38"/>
      <c r="D13" s="39"/>
      <c r="E13" s="40" t="n">
        <f aca="false">E10*12*E5-E6</f>
        <v>317457.872761386</v>
      </c>
      <c r="F13" s="0"/>
      <c r="G13" s="41" t="s">
        <v>16</v>
      </c>
      <c r="H13" s="41"/>
      <c r="I13" s="41"/>
      <c r="J13" s="42" t="n">
        <f aca="false">SUM(I22:I381)</f>
        <v>153496.660462711</v>
      </c>
      <c r="K13" s="15"/>
    </row>
    <row r="14" customFormat="false" ht="15" hidden="false" customHeight="false" outlineLevel="0" collapsed="false">
      <c r="A14" s="5"/>
      <c r="F14" s="0"/>
      <c r="G14" s="7"/>
      <c r="H14" s="7"/>
      <c r="I14" s="7"/>
      <c r="J14" s="37"/>
      <c r="K14" s="15"/>
    </row>
    <row r="15" customFormat="false" ht="15.75" hidden="false" customHeight="true" outlineLevel="0" collapsed="false">
      <c r="A15" s="0"/>
      <c r="B15" s="43" t="s">
        <v>17</v>
      </c>
      <c r="C15" s="43"/>
      <c r="D15" s="39"/>
      <c r="E15" s="44" t="n">
        <f aca="false">E6</f>
        <v>2000000</v>
      </c>
      <c r="F15" s="0"/>
      <c r="G15" s="41" t="s">
        <v>17</v>
      </c>
      <c r="H15" s="41"/>
      <c r="I15" s="41"/>
      <c r="J15" s="42" t="n">
        <f aca="false">J5*12*J11+J13</f>
        <v>1990954.5332241</v>
      </c>
      <c r="K15" s="15"/>
    </row>
    <row r="16" customFormat="false" ht="15" hidden="false" customHeight="true" outlineLevel="0" collapsed="false">
      <c r="A16" s="0"/>
      <c r="B16" s="45" t="s">
        <v>18</v>
      </c>
      <c r="C16" s="45"/>
      <c r="D16" s="45"/>
      <c r="E16" s="5"/>
      <c r="F16" s="6"/>
      <c r="K16" s="15"/>
    </row>
    <row r="17" customFormat="false" ht="15" hidden="false" customHeight="false" outlineLevel="0" collapsed="false">
      <c r="A17" s="0"/>
      <c r="F17" s="6"/>
      <c r="J17" s="46"/>
      <c r="K17" s="15"/>
    </row>
    <row r="18" customFormat="false" ht="15" hidden="false" customHeight="false" outlineLevel="0" collapsed="false">
      <c r="A18" s="0"/>
      <c r="F18" s="6"/>
      <c r="G18" s="46"/>
      <c r="J18" s="46"/>
      <c r="K18" s="15"/>
    </row>
    <row r="19" customFormat="false" ht="15" hidden="false" customHeight="true" outlineLevel="0" collapsed="false">
      <c r="A19" s="5"/>
      <c r="B19" s="47"/>
      <c r="F19" s="0"/>
      <c r="G19" s="5"/>
      <c r="H19" s="48" t="s">
        <v>19</v>
      </c>
      <c r="J19" s="1"/>
      <c r="K19" s="15"/>
    </row>
    <row r="20" customFormat="false" ht="15" hidden="false" customHeight="true" outlineLevel="0" collapsed="false">
      <c r="A20" s="0"/>
      <c r="F20" s="0"/>
      <c r="H20" s="48"/>
      <c r="I20" s="48" t="s">
        <v>20</v>
      </c>
      <c r="J20" s="48" t="s">
        <v>21</v>
      </c>
      <c r="P20" s="49"/>
    </row>
    <row r="21" customFormat="false" ht="15" hidden="false" customHeight="false" outlineLevel="0" collapsed="false">
      <c r="A21" s="1" t="s">
        <v>22</v>
      </c>
      <c r="B21" s="1" t="s">
        <v>23</v>
      </c>
      <c r="C21" s="1" t="s">
        <v>24</v>
      </c>
      <c r="D21" s="1" t="s">
        <v>25</v>
      </c>
      <c r="E21" s="1" t="s">
        <v>26</v>
      </c>
      <c r="F21" s="1" t="s">
        <v>27</v>
      </c>
      <c r="G21" s="1" t="s">
        <v>22</v>
      </c>
      <c r="H21" s="48"/>
      <c r="I21" s="48"/>
      <c r="J21" s="48"/>
      <c r="K21" s="1" t="s">
        <v>15</v>
      </c>
      <c r="P21" s="49"/>
      <c r="Q21" s="1"/>
    </row>
    <row r="22" customFormat="false" ht="15" hidden="false" customHeight="false" outlineLevel="0" collapsed="false">
      <c r="A22" s="50" t="n">
        <v>1</v>
      </c>
      <c r="B22" s="51" t="n">
        <f aca="false">E6</f>
        <v>2000000</v>
      </c>
      <c r="C22" s="51" t="n">
        <f aca="false">$E$8/12*B22</f>
        <v>5000</v>
      </c>
      <c r="D22" s="51" t="n">
        <f aca="false">E22-C22</f>
        <v>14312.1489396782</v>
      </c>
      <c r="E22" s="52" t="n">
        <f aca="false">IF(A22&lt;=$E$5*12,$E$10,0)</f>
        <v>19312.1489396782</v>
      </c>
      <c r="F22" s="53" t="n">
        <v>1</v>
      </c>
      <c r="G22" s="51" t="n">
        <v>1</v>
      </c>
      <c r="H22" s="51" t="n">
        <f aca="false">K22</f>
        <v>15312.1489396782</v>
      </c>
      <c r="I22" s="52" t="n">
        <f aca="false">H22*$J$8/$J$10</f>
        <v>20.0589151109785</v>
      </c>
      <c r="J22" s="51" t="n">
        <f aca="false">I22</f>
        <v>20.0589151109785</v>
      </c>
      <c r="K22" s="52" t="n">
        <f aca="false">IF(A22&lt;=$E$5*12,$J$11,0)</f>
        <v>15312.1489396782</v>
      </c>
      <c r="P22" s="54"/>
      <c r="Q22" s="54"/>
    </row>
    <row r="23" customFormat="false" ht="15" hidden="false" customHeight="false" outlineLevel="0" collapsed="false">
      <c r="A23" s="50" t="n">
        <v>2</v>
      </c>
      <c r="B23" s="51" t="n">
        <f aca="false">B22-D22</f>
        <v>1985687.85106032</v>
      </c>
      <c r="C23" s="51" t="n">
        <f aca="false">$E$8/12*B23</f>
        <v>4964.21962765081</v>
      </c>
      <c r="D23" s="51" t="n">
        <f aca="false">E23-C23</f>
        <v>14347.9293120274</v>
      </c>
      <c r="E23" s="52" t="n">
        <f aca="false">IF(A23&lt;=$E$5*12,$E$10,0)</f>
        <v>19312.1489396782</v>
      </c>
      <c r="F23" s="53"/>
      <c r="G23" s="51" t="n">
        <v>2</v>
      </c>
      <c r="H23" s="51" t="n">
        <f aca="false">IF(K23&gt;0,H22+I22+K23,0)</f>
        <v>30644.3567944674</v>
      </c>
      <c r="I23" s="52" t="n">
        <f aca="false">IF(K23&gt;0,H23*$J$8/$J$10,0)</f>
        <v>40.1441074007523</v>
      </c>
      <c r="J23" s="51" t="n">
        <f aca="false">IF(H23&gt;0,SUM(I23+J22),0)</f>
        <v>60.2030225117308</v>
      </c>
      <c r="K23" s="52" t="n">
        <f aca="false">IF(A23&lt;=$E$5*12,$J$11,0)</f>
        <v>15312.1489396782</v>
      </c>
      <c r="M23" s="55"/>
      <c r="N23" s="54"/>
      <c r="O23" s="54"/>
      <c r="P23" s="54"/>
      <c r="Q23" s="54"/>
    </row>
    <row r="24" customFormat="false" ht="15" hidden="false" customHeight="false" outlineLevel="0" collapsed="false">
      <c r="A24" s="50" t="n">
        <v>3</v>
      </c>
      <c r="B24" s="51" t="n">
        <f aca="false">B23-D23</f>
        <v>1971339.92174829</v>
      </c>
      <c r="C24" s="51" t="n">
        <f aca="false">$E$8/12*B24</f>
        <v>4928.34980437074</v>
      </c>
      <c r="D24" s="51" t="n">
        <f aca="false">E24-C24</f>
        <v>14383.7991353075</v>
      </c>
      <c r="E24" s="52" t="n">
        <f aca="false">IF(A24&lt;=$E$5*12,$E$10,0)</f>
        <v>19312.1489396782</v>
      </c>
      <c r="F24" s="53"/>
      <c r="G24" s="51" t="n">
        <v>3</v>
      </c>
      <c r="H24" s="51" t="n">
        <f aca="false">IF(K24&gt;0,H23+I23+K24,0)</f>
        <v>45996.6498415464</v>
      </c>
      <c r="I24" s="52" t="n">
        <f aca="false">IF(K24&gt;0,H24*$J$8/$J$10,0)</f>
        <v>60.2556112924257</v>
      </c>
      <c r="J24" s="51" t="n">
        <f aca="false">IF(H24&gt;0,SUM(I24+J23),0)</f>
        <v>120.458633804157</v>
      </c>
      <c r="K24" s="52" t="n">
        <f aca="false">IF(A24&lt;=$E$5*12,$J$11,0)</f>
        <v>15312.1489396782</v>
      </c>
      <c r="M24" s="55"/>
      <c r="Q24" s="56"/>
    </row>
    <row r="25" customFormat="false" ht="15" hidden="false" customHeight="false" outlineLevel="0" collapsed="false">
      <c r="A25" s="50" t="n">
        <v>4</v>
      </c>
      <c r="B25" s="51" t="n">
        <f aca="false">B24-D24</f>
        <v>1956956.12261299</v>
      </c>
      <c r="C25" s="51" t="n">
        <f aca="false">$E$8/12*B25</f>
        <v>4892.39030653247</v>
      </c>
      <c r="D25" s="51" t="n">
        <f aca="false">E25-C25</f>
        <v>14419.7586331458</v>
      </c>
      <c r="E25" s="52" t="n">
        <f aca="false">IF(A25&lt;=$E$5*12,$E$10,0)</f>
        <v>19312.1489396782</v>
      </c>
      <c r="F25" s="53"/>
      <c r="G25" s="51" t="n">
        <v>4</v>
      </c>
      <c r="H25" s="51" t="n">
        <f aca="false">IF(K25&gt;0,H24+I24+K25,0)</f>
        <v>61369.054392517</v>
      </c>
      <c r="I25" s="52" t="n">
        <f aca="false">IF(K25&gt;0,H25*$J$8/$J$10,0)</f>
        <v>80.3934612541973</v>
      </c>
      <c r="J25" s="51" t="n">
        <f aca="false">IF(H25&gt;0,SUM(I25+J24),0)</f>
        <v>200.852095058354</v>
      </c>
      <c r="K25" s="52" t="n">
        <f aca="false">IF(A25&lt;=$E$5*12,$J$11,0)</f>
        <v>15312.1489396782</v>
      </c>
      <c r="M25" s="55"/>
      <c r="Q25" s="56"/>
    </row>
    <row r="26" customFormat="false" ht="15" hidden="false" customHeight="false" outlineLevel="0" collapsed="false">
      <c r="A26" s="50" t="n">
        <v>5</v>
      </c>
      <c r="B26" s="51" t="n">
        <f aca="false">B25-D25</f>
        <v>1942536.36397984</v>
      </c>
      <c r="C26" s="51" t="n">
        <f aca="false">$E$8/12*B26</f>
        <v>4856.3409099496</v>
      </c>
      <c r="D26" s="51" t="n">
        <f aca="false">E26-C26</f>
        <v>14455.8080297286</v>
      </c>
      <c r="E26" s="52" t="n">
        <f aca="false">IF(A26&lt;=$E$5*12,$E$10,0)</f>
        <v>19312.1489396782</v>
      </c>
      <c r="F26" s="53"/>
      <c r="G26" s="51" t="n">
        <v>5</v>
      </c>
      <c r="H26" s="51" t="n">
        <f aca="false">IF(K26&gt;0,H25+I25+K26,0)</f>
        <v>76761.5967934494</v>
      </c>
      <c r="I26" s="52" t="n">
        <f aca="false">IF(K26&gt;0,H26*$J$8/$J$10,0)</f>
        <v>100.557691799419</v>
      </c>
      <c r="J26" s="51" t="n">
        <f aca="false">IF(H26&gt;0,SUM(I26+J25),0)</f>
        <v>301.409786857773</v>
      </c>
      <c r="K26" s="52" t="n">
        <f aca="false">IF(A26&lt;=$E$5*12,$J$11,0)</f>
        <v>15312.1489396782</v>
      </c>
      <c r="M26" s="55"/>
      <c r="Q26" s="56"/>
    </row>
    <row r="27" customFormat="false" ht="15" hidden="false" customHeight="false" outlineLevel="0" collapsed="false">
      <c r="A27" s="50" t="n">
        <v>6</v>
      </c>
      <c r="B27" s="51" t="n">
        <f aca="false">B26-D26</f>
        <v>1928080.55595011</v>
      </c>
      <c r="C27" s="51" t="n">
        <f aca="false">$E$8/12*B27</f>
        <v>4820.20138987528</v>
      </c>
      <c r="D27" s="51" t="n">
        <f aca="false">E27-C27</f>
        <v>14491.9475498029</v>
      </c>
      <c r="E27" s="52" t="n">
        <f aca="false">IF(A27&lt;=$E$5*12,$E$10,0)</f>
        <v>19312.1489396782</v>
      </c>
      <c r="F27" s="53"/>
      <c r="G27" s="51" t="n">
        <v>6</v>
      </c>
      <c r="H27" s="51" t="n">
        <f aca="false">IF(K27&gt;0,H26+I26+K27,0)</f>
        <v>92174.3034249271</v>
      </c>
      <c r="I27" s="52" t="n">
        <f aca="false">IF(K27&gt;0,H27*$J$8/$J$10,0)</f>
        <v>120.748337486654</v>
      </c>
      <c r="J27" s="51" t="n">
        <f aca="false">IF(H27&gt;0,SUM(I27+J26),0)</f>
        <v>422.158124344427</v>
      </c>
      <c r="K27" s="52" t="n">
        <f aca="false">IF(A27&lt;=$E$5*12,$J$11,0)</f>
        <v>15312.1489396782</v>
      </c>
      <c r="M27" s="55"/>
      <c r="Q27" s="56"/>
    </row>
    <row r="28" customFormat="false" ht="15" hidden="false" customHeight="false" outlineLevel="0" collapsed="false">
      <c r="A28" s="50" t="n">
        <v>7</v>
      </c>
      <c r="B28" s="51" t="n">
        <f aca="false">B27-D27</f>
        <v>1913588.60840031</v>
      </c>
      <c r="C28" s="51" t="n">
        <f aca="false">$E$8/12*B28</f>
        <v>4783.97152100077</v>
      </c>
      <c r="D28" s="51" t="n">
        <f aca="false">E28-C28</f>
        <v>14528.1774186774</v>
      </c>
      <c r="E28" s="52" t="n">
        <f aca="false">IF(A28&lt;=$E$5*12,$E$10,0)</f>
        <v>19312.1489396782</v>
      </c>
      <c r="F28" s="53"/>
      <c r="G28" s="51" t="n">
        <v>7</v>
      </c>
      <c r="H28" s="51" t="n">
        <f aca="false">IF(K28&gt;0,H27+I27+K28,0)</f>
        <v>107607.200702092</v>
      </c>
      <c r="I28" s="52" t="n">
        <f aca="false">IF(K28&gt;0,H28*$J$8/$J$10,0)</f>
        <v>140.96543291974</v>
      </c>
      <c r="J28" s="51" t="n">
        <f aca="false">IF(H28&gt;0,SUM(I28+J27),0)</f>
        <v>563.123557264167</v>
      </c>
      <c r="K28" s="52" t="n">
        <f aca="false">IF(A28&lt;=$E$5*12,$J$11,0)</f>
        <v>15312.1489396782</v>
      </c>
      <c r="M28" s="55"/>
      <c r="Q28" s="56"/>
    </row>
    <row r="29" customFormat="false" ht="15" hidden="false" customHeight="false" outlineLevel="0" collapsed="false">
      <c r="A29" s="50" t="n">
        <v>8</v>
      </c>
      <c r="B29" s="51" t="n">
        <f aca="false">B28-D28</f>
        <v>1899060.43098163</v>
      </c>
      <c r="C29" s="51" t="n">
        <f aca="false">$E$8/12*B29</f>
        <v>4747.65107745408</v>
      </c>
      <c r="D29" s="51" t="n">
        <f aca="false">E29-C29</f>
        <v>14564.4978622241</v>
      </c>
      <c r="E29" s="52" t="n">
        <f aca="false">IF(A29&lt;=$E$5*12,$E$10,0)</f>
        <v>19312.1489396782</v>
      </c>
      <c r="F29" s="53"/>
      <c r="G29" s="51" t="n">
        <v>8</v>
      </c>
      <c r="H29" s="51" t="n">
        <f aca="false">IF(K29&gt;0,H28+I28+K29,0)</f>
        <v>123060.31507469</v>
      </c>
      <c r="I29" s="52" t="n">
        <f aca="false">IF(K29&gt;0,H29*$J$8/$J$10,0)</f>
        <v>161.209012747844</v>
      </c>
      <c r="J29" s="51" t="n">
        <f aca="false">IF(H29&gt;0,SUM(I29+J28),0)</f>
        <v>724.332570012011</v>
      </c>
      <c r="K29" s="52" t="n">
        <f aca="false">IF(A29&lt;=$E$5*12,$J$11,0)</f>
        <v>15312.1489396782</v>
      </c>
      <c r="M29" s="55"/>
      <c r="Q29" s="56"/>
    </row>
    <row r="30" customFormat="false" ht="15" hidden="false" customHeight="false" outlineLevel="0" collapsed="false">
      <c r="A30" s="50" t="n">
        <v>9</v>
      </c>
      <c r="B30" s="51" t="n">
        <f aca="false">B29-D29</f>
        <v>1884495.93311941</v>
      </c>
      <c r="C30" s="51" t="n">
        <f aca="false">$E$8/12*B30</f>
        <v>4711.23983279852</v>
      </c>
      <c r="D30" s="51" t="n">
        <f aca="false">E30-C30</f>
        <v>14600.9091068797</v>
      </c>
      <c r="E30" s="52" t="n">
        <f aca="false">IF(A30&lt;=$E$5*12,$E$10,0)</f>
        <v>19312.1489396782</v>
      </c>
      <c r="F30" s="53"/>
      <c r="G30" s="51" t="n">
        <v>9</v>
      </c>
      <c r="H30" s="51" t="n">
        <f aca="false">IF(K30&gt;0,H29+I29+K30,0)</f>
        <v>138533.673027116</v>
      </c>
      <c r="I30" s="52" t="n">
        <f aca="false">IF(K30&gt;0,H30*$J$8/$J$10,0)</f>
        <v>181.479111665522</v>
      </c>
      <c r="J30" s="51" t="n">
        <f aca="false">IF(H30&gt;0,SUM(I30+J29),0)</f>
        <v>905.811681677533</v>
      </c>
      <c r="K30" s="52" t="n">
        <f aca="false">IF(A30&lt;=$E$5*12,$J$11,0)</f>
        <v>15312.1489396782</v>
      </c>
      <c r="M30" s="55"/>
      <c r="Q30" s="56"/>
    </row>
    <row r="31" customFormat="false" ht="15" hidden="false" customHeight="false" outlineLevel="0" collapsed="false">
      <c r="A31" s="50" t="n">
        <v>10</v>
      </c>
      <c r="B31" s="51" t="n">
        <f aca="false">B30-D30</f>
        <v>1869895.02401253</v>
      </c>
      <c r="C31" s="51" t="n">
        <f aca="false">$E$8/12*B31</f>
        <v>4674.73756003132</v>
      </c>
      <c r="D31" s="51" t="n">
        <f aca="false">E31-C31</f>
        <v>14637.4113796469</v>
      </c>
      <c r="E31" s="52" t="n">
        <f aca="false">IF(A31&lt;=$E$5*12,$E$10,0)</f>
        <v>19312.1489396782</v>
      </c>
      <c r="F31" s="53"/>
      <c r="G31" s="51" t="n">
        <v>10</v>
      </c>
      <c r="H31" s="51" t="n">
        <f aca="false">IF(K31&gt;0,H30+I30+K31,0)</f>
        <v>154027.30107846</v>
      </c>
      <c r="I31" s="52" t="n">
        <f aca="false">IF(K31&gt;0,H31*$J$8/$J$10,0)</f>
        <v>201.775764412782</v>
      </c>
      <c r="J31" s="51" t="n">
        <f aca="false">IF(H31&gt;0,SUM(I31+J30),0)</f>
        <v>1107.58744609032</v>
      </c>
      <c r="K31" s="52" t="n">
        <f aca="false">IF(A31&lt;=$E$5*12,$J$11,0)</f>
        <v>15312.1489396782</v>
      </c>
      <c r="M31" s="55"/>
      <c r="Q31" s="56"/>
    </row>
    <row r="32" customFormat="false" ht="15" hidden="false" customHeight="false" outlineLevel="0" collapsed="false">
      <c r="A32" s="50" t="n">
        <v>11</v>
      </c>
      <c r="B32" s="51" t="n">
        <f aca="false">B31-D31</f>
        <v>1855257.61263288</v>
      </c>
      <c r="C32" s="51" t="n">
        <f aca="false">$E$8/12*B32</f>
        <v>4638.1440315822</v>
      </c>
      <c r="D32" s="51" t="n">
        <f aca="false">E32-C32</f>
        <v>14674.004908096</v>
      </c>
      <c r="E32" s="52" t="n">
        <f aca="false">IF(A32&lt;=$E$5*12,$E$10,0)</f>
        <v>19312.1489396782</v>
      </c>
      <c r="F32" s="53"/>
      <c r="G32" s="51" t="n">
        <v>11</v>
      </c>
      <c r="H32" s="51" t="n">
        <f aca="false">IF(K32&gt;0,H31+I31+K32,0)</f>
        <v>169541.225782551</v>
      </c>
      <c r="I32" s="52" t="n">
        <f aca="false">IF(K32&gt;0,H32*$J$8/$J$10,0)</f>
        <v>222.099005775141</v>
      </c>
      <c r="J32" s="51" t="n">
        <f aca="false">IF(H32&gt;0,SUM(I32+J31),0)</f>
        <v>1329.68645186546</v>
      </c>
      <c r="K32" s="52" t="n">
        <f aca="false">IF(A32&lt;=$E$5*12,$J$11,0)</f>
        <v>15312.1489396782</v>
      </c>
      <c r="M32" s="55"/>
      <c r="Q32" s="56"/>
    </row>
    <row r="33" customFormat="false" ht="15" hidden="false" customHeight="false" outlineLevel="0" collapsed="false">
      <c r="A33" s="50" t="n">
        <v>12</v>
      </c>
      <c r="B33" s="51" t="n">
        <f aca="false">B32-D32</f>
        <v>1840583.60772478</v>
      </c>
      <c r="C33" s="51" t="n">
        <f aca="false">$E$8/12*B33</f>
        <v>4601.45901931196</v>
      </c>
      <c r="D33" s="51" t="n">
        <f aca="false">E33-C33</f>
        <v>14710.6899203663</v>
      </c>
      <c r="E33" s="52" t="n">
        <f aca="false">IF(A33&lt;=$E$5*12,$E$10,0)</f>
        <v>19312.1489396782</v>
      </c>
      <c r="F33" s="53"/>
      <c r="G33" s="51" t="n">
        <v>12</v>
      </c>
      <c r="H33" s="51" t="n">
        <f aca="false">IF(K33&gt;0,H32+I32+K33,0)</f>
        <v>185075.473728004</v>
      </c>
      <c r="I33" s="52" t="n">
        <f aca="false">IF(K33&gt;0,H33*$J$8/$J$10,0)</f>
        <v>242.448870583685</v>
      </c>
      <c r="J33" s="51" t="n">
        <f aca="false">IF(H33&gt;0,SUM(I33+J32),0)</f>
        <v>1572.13532244914</v>
      </c>
      <c r="K33" s="52" t="n">
        <f aca="false">IF(A33&lt;=$E$5*12,$J$11,0)</f>
        <v>15312.1489396782</v>
      </c>
      <c r="M33" s="55"/>
      <c r="Q33" s="56"/>
    </row>
    <row r="34" customFormat="false" ht="15" hidden="false" customHeight="false" outlineLevel="0" collapsed="false">
      <c r="A34" s="50" t="n">
        <v>13</v>
      </c>
      <c r="B34" s="51" t="n">
        <f aca="false">B33-D33</f>
        <v>1825872.91780442</v>
      </c>
      <c r="C34" s="51" t="n">
        <f aca="false">$E$8/12*B34</f>
        <v>4564.68229451105</v>
      </c>
      <c r="D34" s="51" t="n">
        <f aca="false">E34-C34</f>
        <v>14747.4666451672</v>
      </c>
      <c r="E34" s="52" t="n">
        <f aca="false">IF(A34&lt;=$E$5*12,$E$10,0)</f>
        <v>19312.1489396782</v>
      </c>
      <c r="F34" s="53" t="n">
        <v>2</v>
      </c>
      <c r="G34" s="51" t="n">
        <v>13</v>
      </c>
      <c r="H34" s="51" t="n">
        <f aca="false">IF(K34&gt;0,H33+I33+K34,0)</f>
        <v>200630.071538266</v>
      </c>
      <c r="I34" s="52" t="n">
        <f aca="false">IF(K34&gt;0,H34*$J$8/$J$10,0)</f>
        <v>262.825393715128</v>
      </c>
      <c r="J34" s="51" t="n">
        <f aca="false">IF(H34&gt;0,SUM(I34+J33),0)</f>
        <v>1834.96071616427</v>
      </c>
      <c r="K34" s="52" t="n">
        <f aca="false">IF(A34&lt;=$E$5*12,$J$11,0)</f>
        <v>15312.1489396782</v>
      </c>
      <c r="M34" s="55"/>
      <c r="Q34" s="56"/>
    </row>
    <row r="35" customFormat="false" ht="15" hidden="false" customHeight="false" outlineLevel="0" collapsed="false">
      <c r="A35" s="50" t="n">
        <v>14</v>
      </c>
      <c r="B35" s="51" t="n">
        <f aca="false">B34-D34</f>
        <v>1811125.45115925</v>
      </c>
      <c r="C35" s="51" t="n">
        <f aca="false">$E$8/12*B35</f>
        <v>4527.81362789813</v>
      </c>
      <c r="D35" s="51" t="n">
        <f aca="false">E35-C35</f>
        <v>14784.3353117801</v>
      </c>
      <c r="E35" s="52" t="n">
        <f aca="false">IF(A35&lt;=$E$5*12,$E$10,0)</f>
        <v>19312.1489396782</v>
      </c>
      <c r="F35" s="53"/>
      <c r="G35" s="51" t="n">
        <v>14</v>
      </c>
      <c r="H35" s="51" t="n">
        <f aca="false">IF(K35&gt;0,H34+I34+K35,0)</f>
        <v>216205.045871659</v>
      </c>
      <c r="I35" s="52" t="n">
        <f aca="false">IF(K35&gt;0,H35*$J$8/$J$10,0)</f>
        <v>283.228610091874</v>
      </c>
      <c r="J35" s="51" t="n">
        <f aca="false">IF(H35&gt;0,SUM(I35+J34),0)</f>
        <v>2118.18932625614</v>
      </c>
      <c r="K35" s="52" t="n">
        <f aca="false">IF(A35&lt;=$E$5*12,$J$11,0)</f>
        <v>15312.1489396782</v>
      </c>
      <c r="M35" s="55"/>
      <c r="Q35" s="56"/>
    </row>
    <row r="36" customFormat="false" ht="15" hidden="false" customHeight="false" outlineLevel="0" collapsed="false">
      <c r="A36" s="50" t="n">
        <v>15</v>
      </c>
      <c r="B36" s="51" t="n">
        <f aca="false">B35-D35</f>
        <v>1796341.11584747</v>
      </c>
      <c r="C36" s="51" t="n">
        <f aca="false">$E$8/12*B36</f>
        <v>4490.85278961868</v>
      </c>
      <c r="D36" s="51" t="n">
        <f aca="false">E36-C36</f>
        <v>14821.2961500595</v>
      </c>
      <c r="E36" s="52" t="n">
        <f aca="false">IF(A36&lt;=$E$5*12,$E$10,0)</f>
        <v>19312.1489396782</v>
      </c>
      <c r="F36" s="53"/>
      <c r="G36" s="51" t="n">
        <v>15</v>
      </c>
      <c r="H36" s="51" t="n">
        <f aca="false">IF(K36&gt;0,H35+I35+K36,0)</f>
        <v>231800.423421429</v>
      </c>
      <c r="I36" s="52" t="n">
        <f aca="false">IF(K36&gt;0,H36*$J$8/$J$10,0)</f>
        <v>303.658554682072</v>
      </c>
      <c r="J36" s="51" t="n">
        <f aca="false">IF(H36&gt;0,SUM(I36+J35),0)</f>
        <v>2421.84788093822</v>
      </c>
      <c r="K36" s="52" t="n">
        <f aca="false">IF(A36&lt;=$E$5*12,$J$11,0)</f>
        <v>15312.1489396782</v>
      </c>
      <c r="M36" s="55"/>
      <c r="Q36" s="56"/>
    </row>
    <row r="37" customFormat="false" ht="15" hidden="false" customHeight="false" outlineLevel="0" collapsed="false">
      <c r="A37" s="50" t="n">
        <v>16</v>
      </c>
      <c r="B37" s="51" t="n">
        <f aca="false">B36-D36</f>
        <v>1781519.81969741</v>
      </c>
      <c r="C37" s="51" t="n">
        <f aca="false">$E$8/12*B37</f>
        <v>4453.79954924353</v>
      </c>
      <c r="D37" s="51" t="n">
        <f aca="false">E37-C37</f>
        <v>14858.3493904347</v>
      </c>
      <c r="E37" s="52" t="n">
        <f aca="false">IF(A37&lt;=$E$5*12,$E$10,0)</f>
        <v>19312.1489396782</v>
      </c>
      <c r="F37" s="53"/>
      <c r="G37" s="51" t="n">
        <v>16</v>
      </c>
      <c r="H37" s="51" t="n">
        <f aca="false">IF(K37&gt;0,H36+I36+K37,0)</f>
        <v>247416.23091579</v>
      </c>
      <c r="I37" s="52" t="n">
        <f aca="false">IF(K37&gt;0,H37*$J$8/$J$10,0)</f>
        <v>324.115262499684</v>
      </c>
      <c r="J37" s="51" t="n">
        <f aca="false">IF(H37&gt;0,SUM(I37+J36),0)</f>
        <v>2745.9631434379</v>
      </c>
      <c r="K37" s="52" t="n">
        <f aca="false">IF(A37&lt;=$E$5*12,$J$11,0)</f>
        <v>15312.1489396782</v>
      </c>
      <c r="M37" s="55"/>
      <c r="Q37" s="56"/>
    </row>
    <row r="38" customFormat="false" ht="15" hidden="false" customHeight="false" outlineLevel="0" collapsed="false">
      <c r="A38" s="50" t="n">
        <v>17</v>
      </c>
      <c r="B38" s="51" t="n">
        <f aca="false">B37-D37</f>
        <v>1766661.47030698</v>
      </c>
      <c r="C38" s="51" t="n">
        <f aca="false">$E$8/12*B38</f>
        <v>4416.65367576744</v>
      </c>
      <c r="D38" s="51" t="n">
        <f aca="false">E38-C38</f>
        <v>14895.4952639108</v>
      </c>
      <c r="E38" s="52" t="n">
        <f aca="false">IF(A38&lt;=$E$5*12,$E$10,0)</f>
        <v>19312.1489396782</v>
      </c>
      <c r="F38" s="53"/>
      <c r="G38" s="51" t="n">
        <v>17</v>
      </c>
      <c r="H38" s="51" t="n">
        <f aca="false">IF(K38&gt;0,H37+I37+K38,0)</f>
        <v>263052.495117968</v>
      </c>
      <c r="I38" s="52" t="n">
        <f aca="false">IF(K38&gt;0,H38*$J$8/$J$10,0)</f>
        <v>344.598768604537</v>
      </c>
      <c r="J38" s="51" t="n">
        <f aca="false">IF(H38&gt;0,SUM(I38+J37),0)</f>
        <v>3090.56191204244</v>
      </c>
      <c r="K38" s="52" t="n">
        <f aca="false">IF(A38&lt;=$E$5*12,$J$11,0)</f>
        <v>15312.1489396782</v>
      </c>
      <c r="M38" s="55"/>
      <c r="Q38" s="56"/>
    </row>
    <row r="39" customFormat="false" ht="15" hidden="false" customHeight="false" outlineLevel="0" collapsed="false">
      <c r="A39" s="50" t="n">
        <v>18</v>
      </c>
      <c r="B39" s="51" t="n">
        <f aca="false">B38-D38</f>
        <v>1751765.97504307</v>
      </c>
      <c r="C39" s="51" t="n">
        <f aca="false">$E$8/12*B39</f>
        <v>4379.41493760767</v>
      </c>
      <c r="D39" s="51" t="n">
        <f aca="false">E39-C39</f>
        <v>14932.7340020706</v>
      </c>
      <c r="E39" s="52" t="n">
        <f aca="false">IF(A39&lt;=$E$5*12,$E$10,0)</f>
        <v>19312.1489396782</v>
      </c>
      <c r="F39" s="53"/>
      <c r="G39" s="51" t="n">
        <v>18</v>
      </c>
      <c r="H39" s="51" t="n">
        <f aca="false">IF(K39&gt;0,H38+I38+K39,0)</f>
        <v>278709.24282625</v>
      </c>
      <c r="I39" s="52" t="n">
        <f aca="false">IF(K39&gt;0,H39*$J$8/$J$10,0)</f>
        <v>365.109108102388</v>
      </c>
      <c r="J39" s="51" t="n">
        <f aca="false">IF(H39&gt;0,SUM(I39+J38),0)</f>
        <v>3455.67102014483</v>
      </c>
      <c r="K39" s="52" t="n">
        <f aca="false">IF(A39&lt;=$E$5*12,$J$11,0)</f>
        <v>15312.1489396782</v>
      </c>
      <c r="M39" s="55"/>
      <c r="Q39" s="56"/>
    </row>
    <row r="40" customFormat="false" ht="15" hidden="false" customHeight="false" outlineLevel="0" collapsed="false">
      <c r="A40" s="50" t="n">
        <v>19</v>
      </c>
      <c r="B40" s="51" t="n">
        <f aca="false">B39-D39</f>
        <v>1736833.241041</v>
      </c>
      <c r="C40" s="51" t="n">
        <f aca="false">$E$8/12*B40</f>
        <v>4342.08310260249</v>
      </c>
      <c r="D40" s="51" t="n">
        <f aca="false">E40-C40</f>
        <v>14970.0658370757</v>
      </c>
      <c r="E40" s="52" t="n">
        <f aca="false">IF(A40&lt;=$E$5*12,$E$10,0)</f>
        <v>19312.1489396782</v>
      </c>
      <c r="F40" s="53"/>
      <c r="G40" s="51" t="n">
        <v>19</v>
      </c>
      <c r="H40" s="51" t="n">
        <f aca="false">IF(K40&gt;0,H39+I39+K40,0)</f>
        <v>294386.500874031</v>
      </c>
      <c r="I40" s="52" t="n">
        <f aca="false">IF(K40&gt;0,H40*$J$8/$J$10,0)</f>
        <v>385.64631614498</v>
      </c>
      <c r="J40" s="51" t="n">
        <f aca="false">IF(H40&gt;0,SUM(I40+J39),0)</f>
        <v>3841.31733628981</v>
      </c>
      <c r="K40" s="52" t="n">
        <f aca="false">IF(A40&lt;=$E$5*12,$J$11,0)</f>
        <v>15312.1489396782</v>
      </c>
      <c r="M40" s="55"/>
      <c r="Q40" s="56"/>
    </row>
    <row r="41" customFormat="false" ht="15" hidden="false" customHeight="false" outlineLevel="0" collapsed="false">
      <c r="A41" s="50" t="n">
        <v>20</v>
      </c>
      <c r="B41" s="51" t="n">
        <f aca="false">B40-D40</f>
        <v>1721863.17520392</v>
      </c>
      <c r="C41" s="51" t="n">
        <f aca="false">$E$8/12*B41</f>
        <v>4304.6579380098</v>
      </c>
      <c r="D41" s="51" t="n">
        <f aca="false">E41-C41</f>
        <v>15007.4910016684</v>
      </c>
      <c r="E41" s="52" t="n">
        <f aca="false">IF(A41&lt;=$E$5*12,$E$10,0)</f>
        <v>19312.1489396782</v>
      </c>
      <c r="F41" s="53"/>
      <c r="G41" s="51" t="n">
        <v>20</v>
      </c>
      <c r="H41" s="51" t="n">
        <f aca="false">IF(K41&gt;0,H40+I40+K41,0)</f>
        <v>310084.296129854</v>
      </c>
      <c r="I41" s="52" t="n">
        <f aca="false">IF(K41&gt;0,H41*$J$8/$J$10,0)</f>
        <v>406.210427930109</v>
      </c>
      <c r="J41" s="51" t="n">
        <f aca="false">IF(H41&gt;0,SUM(I41+J40),0)</f>
        <v>4247.52776421992</v>
      </c>
      <c r="K41" s="52" t="n">
        <f aca="false">IF(A41&lt;=$E$5*12,$J$11,0)</f>
        <v>15312.1489396782</v>
      </c>
      <c r="M41" s="55"/>
      <c r="Q41" s="56"/>
    </row>
    <row r="42" customFormat="false" ht="15" hidden="false" customHeight="false" outlineLevel="0" collapsed="false">
      <c r="A42" s="50" t="n">
        <v>21</v>
      </c>
      <c r="B42" s="51" t="n">
        <f aca="false">B41-D41</f>
        <v>1706855.68420225</v>
      </c>
      <c r="C42" s="51" t="n">
        <f aca="false">$E$8/12*B42</f>
        <v>4267.13921050563</v>
      </c>
      <c r="D42" s="51" t="n">
        <f aca="false">E42-C42</f>
        <v>15045.0097291726</v>
      </c>
      <c r="E42" s="52" t="n">
        <f aca="false">IF(A42&lt;=$E$5*12,$E$10,0)</f>
        <v>19312.1489396782</v>
      </c>
      <c r="F42" s="53"/>
      <c r="G42" s="51" t="n">
        <v>21</v>
      </c>
      <c r="H42" s="51" t="n">
        <f aca="false">IF(K42&gt;0,H41+I41+K42,0)</f>
        <v>325802.655497462</v>
      </c>
      <c r="I42" s="52" t="n">
        <f aca="false">IF(K42&gt;0,H42*$J$8/$J$10,0)</f>
        <v>426.801478701676</v>
      </c>
      <c r="J42" s="51" t="n">
        <f aca="false">IF(H42&gt;0,SUM(I42+J41),0)</f>
        <v>4674.32924292159</v>
      </c>
      <c r="K42" s="52" t="n">
        <f aca="false">IF(A42&lt;=$E$5*12,$J$11,0)</f>
        <v>15312.1489396782</v>
      </c>
      <c r="M42" s="55"/>
      <c r="Q42" s="56"/>
    </row>
    <row r="43" customFormat="false" ht="15" hidden="false" customHeight="false" outlineLevel="0" collapsed="false">
      <c r="A43" s="50" t="n">
        <v>22</v>
      </c>
      <c r="B43" s="51" t="n">
        <f aca="false">B42-D42</f>
        <v>1691810.67447308</v>
      </c>
      <c r="C43" s="51" t="n">
        <f aca="false">$E$8/12*B43</f>
        <v>4229.5266861827</v>
      </c>
      <c r="D43" s="51" t="n">
        <f aca="false">E43-C43</f>
        <v>15082.6222534955</v>
      </c>
      <c r="E43" s="52" t="n">
        <f aca="false">IF(A43&lt;=$E$5*12,$E$10,0)</f>
        <v>19312.1489396782</v>
      </c>
      <c r="F43" s="53"/>
      <c r="G43" s="51" t="n">
        <v>22</v>
      </c>
      <c r="H43" s="51" t="n">
        <f aca="false">IF(K43&gt;0,H42+I42+K43,0)</f>
        <v>341541.605915842</v>
      </c>
      <c r="I43" s="52" t="n">
        <f aca="false">IF(K43&gt;0,H43*$J$8/$J$10,0)</f>
        <v>447.419503749753</v>
      </c>
      <c r="J43" s="51" t="n">
        <f aca="false">IF(H43&gt;0,SUM(I43+J42),0)</f>
        <v>5121.74874667134</v>
      </c>
      <c r="K43" s="52" t="n">
        <f aca="false">IF(A43&lt;=$E$5*12,$J$11,0)</f>
        <v>15312.1489396782</v>
      </c>
      <c r="M43" s="55"/>
      <c r="Q43" s="56"/>
    </row>
    <row r="44" customFormat="false" ht="15" hidden="false" customHeight="false" outlineLevel="0" collapsed="false">
      <c r="A44" s="50" t="n">
        <v>23</v>
      </c>
      <c r="B44" s="51" t="n">
        <f aca="false">B43-D43</f>
        <v>1676728.05221958</v>
      </c>
      <c r="C44" s="51" t="n">
        <f aca="false">$E$8/12*B44</f>
        <v>4191.82013054896</v>
      </c>
      <c r="D44" s="51" t="n">
        <f aca="false">E44-C44</f>
        <v>15120.3288091293</v>
      </c>
      <c r="E44" s="52" t="n">
        <f aca="false">IF(A44&lt;=$E$5*12,$E$10,0)</f>
        <v>19312.1489396782</v>
      </c>
      <c r="F44" s="53"/>
      <c r="G44" s="51" t="n">
        <v>23</v>
      </c>
      <c r="H44" s="51" t="n">
        <f aca="false">IF(K44&gt;0,H43+I43+K44,0)</f>
        <v>357301.17435927</v>
      </c>
      <c r="I44" s="52" t="n">
        <f aca="false">IF(K44&gt;0,H44*$J$8/$J$10,0)</f>
        <v>468.064538410644</v>
      </c>
      <c r="J44" s="51" t="n">
        <f aca="false">IF(H44&gt;0,SUM(I44+J43),0)</f>
        <v>5589.81328508199</v>
      </c>
      <c r="K44" s="52" t="n">
        <f aca="false">IF(A44&lt;=$E$5*12,$J$11,0)</f>
        <v>15312.1489396782</v>
      </c>
      <c r="M44" s="55"/>
      <c r="Q44" s="56"/>
    </row>
    <row r="45" customFormat="false" ht="15" hidden="false" customHeight="false" outlineLevel="0" collapsed="false">
      <c r="A45" s="50" t="n">
        <v>24</v>
      </c>
      <c r="B45" s="51" t="n">
        <f aca="false">B44-D44</f>
        <v>1661607.72341045</v>
      </c>
      <c r="C45" s="51" t="n">
        <f aca="false">$E$8/12*B45</f>
        <v>4154.01930852614</v>
      </c>
      <c r="D45" s="51" t="n">
        <f aca="false">E45-C45</f>
        <v>15158.1296311521</v>
      </c>
      <c r="E45" s="52" t="n">
        <f aca="false">IF(A45&lt;=$E$5*12,$E$10,0)</f>
        <v>19312.1489396782</v>
      </c>
      <c r="F45" s="53"/>
      <c r="G45" s="51" t="n">
        <v>24</v>
      </c>
      <c r="H45" s="51" t="n">
        <f aca="false">IF(K45&gt;0,H44+I44+K45,0)</f>
        <v>373081.387837359</v>
      </c>
      <c r="I45" s="52" t="n">
        <f aca="false">IF(K45&gt;0,H45*$J$8/$J$10,0)</f>
        <v>488.73661806694</v>
      </c>
      <c r="J45" s="51" t="n">
        <f aca="false">IF(H45&gt;0,SUM(I45+J44),0)</f>
        <v>6078.54990314893</v>
      </c>
      <c r="K45" s="52" t="n">
        <f aca="false">IF(A45&lt;=$E$5*12,$J$11,0)</f>
        <v>15312.1489396782</v>
      </c>
      <c r="M45" s="55"/>
      <c r="Q45" s="56"/>
    </row>
    <row r="46" customFormat="false" ht="15" hidden="false" customHeight="false" outlineLevel="0" collapsed="false">
      <c r="A46" s="50" t="n">
        <v>25</v>
      </c>
      <c r="B46" s="51" t="n">
        <f aca="false">B45-D45</f>
        <v>1646449.5937793</v>
      </c>
      <c r="C46" s="51" t="n">
        <f aca="false">$E$8/12*B46</f>
        <v>4116.12398444826</v>
      </c>
      <c r="D46" s="51" t="n">
        <f aca="false">E46-C46</f>
        <v>15196.02495523</v>
      </c>
      <c r="E46" s="52" t="n">
        <f aca="false">IF(A46&lt;=$E$5*12,$E$10,0)</f>
        <v>19312.1489396782</v>
      </c>
      <c r="F46" s="53" t="n">
        <v>3</v>
      </c>
      <c r="G46" s="51" t="n">
        <v>25</v>
      </c>
      <c r="H46" s="51" t="n">
        <f aca="false">IF(K46&gt;0,H45+I45+K46,0)</f>
        <v>388882.273395104</v>
      </c>
      <c r="I46" s="52" t="n">
        <f aca="false">IF(K46&gt;0,H46*$J$8/$J$10,0)</f>
        <v>509.435778147587</v>
      </c>
      <c r="J46" s="51" t="n">
        <f aca="false">IF(H46&gt;0,SUM(I46+J45),0)</f>
        <v>6587.98568129651</v>
      </c>
      <c r="K46" s="52" t="n">
        <f aca="false">IF(A46&lt;=$E$5*12,$J$11,0)</f>
        <v>15312.1489396782</v>
      </c>
      <c r="M46" s="55"/>
      <c r="Q46" s="56"/>
    </row>
    <row r="47" customFormat="false" ht="15" hidden="false" customHeight="false" outlineLevel="0" collapsed="false">
      <c r="A47" s="50" t="n">
        <v>26</v>
      </c>
      <c r="B47" s="51" t="n">
        <f aca="false">B46-D46</f>
        <v>1631253.56882407</v>
      </c>
      <c r="C47" s="51" t="n">
        <f aca="false">$E$8/12*B47</f>
        <v>4078.13392206018</v>
      </c>
      <c r="D47" s="51" t="n">
        <f aca="false">E47-C47</f>
        <v>15234.015017618</v>
      </c>
      <c r="E47" s="52" t="n">
        <f aca="false">IF(A47&lt;=$E$5*12,$E$10,0)</f>
        <v>19312.1489396782</v>
      </c>
      <c r="F47" s="53"/>
      <c r="G47" s="51" t="n">
        <v>26</v>
      </c>
      <c r="H47" s="51" t="n">
        <f aca="false">IF(K47&gt;0,H46+I46+K47,0)</f>
        <v>404703.85811293</v>
      </c>
      <c r="I47" s="52" t="n">
        <f aca="false">IF(K47&gt;0,H47*$J$8/$J$10,0)</f>
        <v>530.162054127938</v>
      </c>
      <c r="J47" s="51" t="n">
        <f aca="false">IF(H47&gt;0,SUM(I47+J46),0)</f>
        <v>7118.14773542445</v>
      </c>
      <c r="K47" s="52" t="n">
        <f aca="false">IF(A47&lt;=$E$5*12,$J$11,0)</f>
        <v>15312.1489396782</v>
      </c>
      <c r="M47" s="55"/>
      <c r="Q47" s="56"/>
    </row>
    <row r="48" customFormat="false" ht="15" hidden="false" customHeight="false" outlineLevel="0" collapsed="false">
      <c r="A48" s="50" t="n">
        <v>27</v>
      </c>
      <c r="B48" s="51" t="n">
        <f aca="false">B47-D47</f>
        <v>1616019.55380645</v>
      </c>
      <c r="C48" s="51" t="n">
        <f aca="false">$E$8/12*B48</f>
        <v>4040.04888451614</v>
      </c>
      <c r="D48" s="51" t="n">
        <f aca="false">E48-C48</f>
        <v>15272.1000551621</v>
      </c>
      <c r="E48" s="52" t="n">
        <f aca="false">IF(A48&lt;=$E$5*12,$E$10,0)</f>
        <v>19312.1489396782</v>
      </c>
      <c r="F48" s="53"/>
      <c r="G48" s="51" t="n">
        <v>27</v>
      </c>
      <c r="H48" s="51" t="n">
        <f aca="false">IF(K48&gt;0,H47+I47+K48,0)</f>
        <v>420546.169106736</v>
      </c>
      <c r="I48" s="52" t="n">
        <f aca="false">IF(K48&gt;0,H48*$J$8/$J$10,0)</f>
        <v>550.915481529824</v>
      </c>
      <c r="J48" s="51" t="n">
        <f aca="false">IF(H48&gt;0,SUM(I48+J47),0)</f>
        <v>7669.06321695428</v>
      </c>
      <c r="K48" s="52" t="n">
        <f aca="false">IF(A48&lt;=$E$5*12,$J$11,0)</f>
        <v>15312.1489396782</v>
      </c>
      <c r="M48" s="55"/>
      <c r="Q48" s="56"/>
    </row>
    <row r="49" customFormat="false" ht="15" hidden="false" customHeight="false" outlineLevel="0" collapsed="false">
      <c r="A49" s="50" t="n">
        <v>28</v>
      </c>
      <c r="B49" s="51" t="n">
        <f aca="false">B48-D48</f>
        <v>1600747.45375129</v>
      </c>
      <c r="C49" s="51" t="n">
        <f aca="false">$E$8/12*B49</f>
        <v>4001.86863437823</v>
      </c>
      <c r="D49" s="51" t="n">
        <f aca="false">E49-C49</f>
        <v>15310.2803053</v>
      </c>
      <c r="E49" s="52" t="n">
        <f aca="false">IF(A49&lt;=$E$5*12,$E$10,0)</f>
        <v>19312.1489396782</v>
      </c>
      <c r="F49" s="53"/>
      <c r="G49" s="51" t="n">
        <v>28</v>
      </c>
      <c r="H49" s="51" t="n">
        <f aca="false">IF(K49&gt;0,H48+I48+K49,0)</f>
        <v>436409.233527944</v>
      </c>
      <c r="I49" s="52" t="n">
        <f aca="false">IF(K49&gt;0,H49*$J$8/$J$10,0)</f>
        <v>571.696095921607</v>
      </c>
      <c r="J49" s="51" t="n">
        <f aca="false">IF(H49&gt;0,SUM(I49+J48),0)</f>
        <v>8240.75931287588</v>
      </c>
      <c r="K49" s="52" t="n">
        <f aca="false">IF(A49&lt;=$E$5*12,$J$11,0)</f>
        <v>15312.1489396782</v>
      </c>
      <c r="M49" s="55"/>
      <c r="Q49" s="56"/>
    </row>
    <row r="50" customFormat="false" ht="15" hidden="false" customHeight="false" outlineLevel="0" collapsed="false">
      <c r="A50" s="50" t="n">
        <v>29</v>
      </c>
      <c r="B50" s="51" t="n">
        <f aca="false">B49-D49</f>
        <v>1585437.17344599</v>
      </c>
      <c r="C50" s="51" t="n">
        <f aca="false">$E$8/12*B50</f>
        <v>3963.59293361498</v>
      </c>
      <c r="D50" s="51" t="n">
        <f aca="false">E50-C50</f>
        <v>15348.5560060632</v>
      </c>
      <c r="E50" s="52" t="n">
        <f aca="false">IF(A50&lt;=$E$5*12,$E$10,0)</f>
        <v>19312.1489396782</v>
      </c>
      <c r="F50" s="53"/>
      <c r="G50" s="51" t="n">
        <v>29</v>
      </c>
      <c r="H50" s="51" t="n">
        <f aca="false">IF(K50&gt;0,H49+I49+K50,0)</f>
        <v>452293.078563544</v>
      </c>
      <c r="I50" s="52" t="n">
        <f aca="false">IF(K50&gt;0,H50*$J$8/$J$10,0)</f>
        <v>592.503932918243</v>
      </c>
      <c r="J50" s="51" t="n">
        <f aca="false">IF(H50&gt;0,SUM(I50+J49),0)</f>
        <v>8833.26324579413</v>
      </c>
      <c r="K50" s="52" t="n">
        <f aca="false">IF(A50&lt;=$E$5*12,$J$11,0)</f>
        <v>15312.1489396782</v>
      </c>
      <c r="M50" s="55"/>
      <c r="Q50" s="56"/>
    </row>
    <row r="51" customFormat="false" ht="15" hidden="false" customHeight="false" outlineLevel="0" collapsed="false">
      <c r="A51" s="50" t="n">
        <v>30</v>
      </c>
      <c r="B51" s="51" t="n">
        <f aca="false">B50-D50</f>
        <v>1570088.61743993</v>
      </c>
      <c r="C51" s="51" t="n">
        <f aca="false">$E$8/12*B51</f>
        <v>3925.22154359982</v>
      </c>
      <c r="D51" s="51" t="n">
        <f aca="false">E51-C51</f>
        <v>15386.9273960784</v>
      </c>
      <c r="E51" s="52" t="n">
        <f aca="false">IF(A51&lt;=$E$5*12,$E$10,0)</f>
        <v>19312.1489396782</v>
      </c>
      <c r="F51" s="53"/>
      <c r="G51" s="51" t="n">
        <v>30</v>
      </c>
      <c r="H51" s="51" t="n">
        <f aca="false">IF(K51&gt;0,H50+I50+K51,0)</f>
        <v>468197.731436141</v>
      </c>
      <c r="I51" s="52" t="n">
        <f aca="false">IF(K51&gt;0,H51*$J$8/$J$10,0)</f>
        <v>613.339028181344</v>
      </c>
      <c r="J51" s="51" t="n">
        <f aca="false">IF(H51&gt;0,SUM(I51+J50),0)</f>
        <v>9446.60227397547</v>
      </c>
      <c r="K51" s="52" t="n">
        <f aca="false">IF(A51&lt;=$E$5*12,$J$11,0)</f>
        <v>15312.1489396782</v>
      </c>
      <c r="M51" s="55"/>
      <c r="Q51" s="56"/>
    </row>
    <row r="52" customFormat="false" ht="15" hidden="false" customHeight="false" outlineLevel="0" collapsed="false">
      <c r="A52" s="50" t="n">
        <v>31</v>
      </c>
      <c r="B52" s="51" t="n">
        <f aca="false">B51-D51</f>
        <v>1554701.69004385</v>
      </c>
      <c r="C52" s="51" t="n">
        <f aca="false">$E$8/12*B52</f>
        <v>3886.75422510963</v>
      </c>
      <c r="D52" s="51" t="n">
        <f aca="false">E52-C52</f>
        <v>15425.3947145686</v>
      </c>
      <c r="E52" s="52" t="n">
        <f aca="false">IF(A52&lt;=$E$5*12,$E$10,0)</f>
        <v>19312.1489396782</v>
      </c>
      <c r="F52" s="53"/>
      <c r="G52" s="51" t="n">
        <v>31</v>
      </c>
      <c r="H52" s="51" t="n">
        <f aca="false">IF(K52&gt;0,H51+I51+K52,0)</f>
        <v>484123.219404</v>
      </c>
      <c r="I52" s="52" t="n">
        <f aca="false">IF(K52&gt;0,H52*$J$8/$J$10,0)</f>
        <v>634.20141741924</v>
      </c>
      <c r="J52" s="51" t="n">
        <f aca="false">IF(H52&gt;0,SUM(I52+J51),0)</f>
        <v>10080.8036913947</v>
      </c>
      <c r="K52" s="52" t="n">
        <f aca="false">IF(A52&lt;=$E$5*12,$J$11,0)</f>
        <v>15312.1489396782</v>
      </c>
      <c r="M52" s="55"/>
      <c r="Q52" s="56"/>
    </row>
    <row r="53" customFormat="false" ht="15" hidden="false" customHeight="false" outlineLevel="0" collapsed="false">
      <c r="A53" s="50" t="n">
        <v>32</v>
      </c>
      <c r="B53" s="51" t="n">
        <f aca="false">B52-D52</f>
        <v>1539276.29532928</v>
      </c>
      <c r="C53" s="51" t="n">
        <f aca="false">$E$8/12*B53</f>
        <v>3848.1907383232</v>
      </c>
      <c r="D53" s="51" t="n">
        <f aca="false">E53-C53</f>
        <v>15463.958201355</v>
      </c>
      <c r="E53" s="52" t="n">
        <f aca="false">IF(A53&lt;=$E$5*12,$E$10,0)</f>
        <v>19312.1489396782</v>
      </c>
      <c r="F53" s="53"/>
      <c r="G53" s="51" t="n">
        <v>32</v>
      </c>
      <c r="H53" s="51" t="n">
        <f aca="false">IF(K53&gt;0,H52+I52+K53,0)</f>
        <v>500069.569761098</v>
      </c>
      <c r="I53" s="52" t="n">
        <f aca="false">IF(K53&gt;0,H53*$J$8/$J$10,0)</f>
        <v>655.091136387038</v>
      </c>
      <c r="J53" s="51" t="n">
        <f aca="false">IF(H53&gt;0,SUM(I53+J52),0)</f>
        <v>10735.8948277818</v>
      </c>
      <c r="K53" s="52" t="n">
        <f aca="false">IF(A53&lt;=$E$5*12,$J$11,0)</f>
        <v>15312.1489396782</v>
      </c>
      <c r="M53" s="55"/>
      <c r="Q53" s="56"/>
    </row>
    <row r="54" customFormat="false" ht="15" hidden="false" customHeight="false" outlineLevel="0" collapsed="false">
      <c r="A54" s="50" t="n">
        <v>33</v>
      </c>
      <c r="B54" s="51" t="n">
        <f aca="false">B53-D53</f>
        <v>1523812.33712793</v>
      </c>
      <c r="C54" s="51" t="n">
        <f aca="false">$E$8/12*B54</f>
        <v>3809.53084281982</v>
      </c>
      <c r="D54" s="51" t="n">
        <f aca="false">E54-C54</f>
        <v>15502.6180968584</v>
      </c>
      <c r="E54" s="52" t="n">
        <f aca="false">IF(A54&lt;=$E$5*12,$E$10,0)</f>
        <v>19312.1489396782</v>
      </c>
      <c r="F54" s="53"/>
      <c r="G54" s="51" t="n">
        <v>33</v>
      </c>
      <c r="H54" s="51" t="n">
        <f aca="false">IF(K54&gt;0,H53+I53+K54,0)</f>
        <v>516036.809837163</v>
      </c>
      <c r="I54" s="52" t="n">
        <f aca="false">IF(K54&gt;0,H54*$J$8/$J$10,0)</f>
        <v>676.008220886683</v>
      </c>
      <c r="J54" s="51" t="n">
        <f aca="false">IF(H54&gt;0,SUM(I54+J53),0)</f>
        <v>11411.9030486684</v>
      </c>
      <c r="K54" s="52" t="n">
        <f aca="false">IF(A54&lt;=$E$5*12,$J$11,0)</f>
        <v>15312.1489396782</v>
      </c>
      <c r="M54" s="55"/>
      <c r="Q54" s="56"/>
    </row>
    <row r="55" customFormat="false" ht="15" hidden="false" customHeight="false" outlineLevel="0" collapsed="false">
      <c r="A55" s="50" t="n">
        <v>34</v>
      </c>
      <c r="B55" s="51" t="n">
        <f aca="false">B54-D54</f>
        <v>1508309.71903107</v>
      </c>
      <c r="C55" s="51" t="n">
        <f aca="false">$E$8/12*B55</f>
        <v>3770.77429757767</v>
      </c>
      <c r="D55" s="51" t="n">
        <f aca="false">E55-C55</f>
        <v>15541.3746421005</v>
      </c>
      <c r="E55" s="52" t="n">
        <f aca="false">IF(A55&lt;=$E$5*12,$E$10,0)</f>
        <v>19312.1489396782</v>
      </c>
      <c r="F55" s="53"/>
      <c r="G55" s="51" t="n">
        <v>34</v>
      </c>
      <c r="H55" s="51" t="n">
        <f aca="false">IF(K55&gt;0,H54+I54+K55,0)</f>
        <v>532024.966997728</v>
      </c>
      <c r="I55" s="52" t="n">
        <f aca="false">IF(K55&gt;0,H55*$J$8/$J$10,0)</f>
        <v>696.952706767023</v>
      </c>
      <c r="J55" s="51" t="n">
        <f aca="false">IF(H55&gt;0,SUM(I55+J54),0)</f>
        <v>12108.8557554355</v>
      </c>
      <c r="K55" s="52" t="n">
        <f aca="false">IF(A55&lt;=$E$5*12,$J$11,0)</f>
        <v>15312.1489396782</v>
      </c>
      <c r="M55" s="55"/>
      <c r="Q55" s="56"/>
    </row>
    <row r="56" customFormat="false" ht="15" hidden="false" customHeight="false" outlineLevel="0" collapsed="false">
      <c r="A56" s="50" t="n">
        <v>35</v>
      </c>
      <c r="B56" s="51" t="n">
        <f aca="false">B55-D55</f>
        <v>1492768.34438897</v>
      </c>
      <c r="C56" s="51" t="n">
        <f aca="false">$E$8/12*B56</f>
        <v>3731.92086097242</v>
      </c>
      <c r="D56" s="51" t="n">
        <f aca="false">E56-C56</f>
        <v>15580.2280787058</v>
      </c>
      <c r="E56" s="52" t="n">
        <f aca="false">IF(A56&lt;=$E$5*12,$E$10,0)</f>
        <v>19312.1489396782</v>
      </c>
      <c r="F56" s="53"/>
      <c r="G56" s="51" t="n">
        <v>35</v>
      </c>
      <c r="H56" s="51" t="n">
        <f aca="false">IF(K56&gt;0,H55+I55+K56,0)</f>
        <v>548034.068644173</v>
      </c>
      <c r="I56" s="52" t="n">
        <f aca="false">IF(K56&gt;0,H56*$J$8/$J$10,0)</f>
        <v>717.924629923867</v>
      </c>
      <c r="J56" s="51" t="n">
        <f aca="false">IF(H56&gt;0,SUM(I56+J55),0)</f>
        <v>12826.7803853593</v>
      </c>
      <c r="K56" s="52" t="n">
        <f aca="false">IF(A56&lt;=$E$5*12,$J$11,0)</f>
        <v>15312.1489396782</v>
      </c>
      <c r="M56" s="55"/>
      <c r="Q56" s="56"/>
    </row>
    <row r="57" customFormat="false" ht="15" hidden="false" customHeight="false" outlineLevel="0" collapsed="false">
      <c r="A57" s="50" t="n">
        <v>36</v>
      </c>
      <c r="B57" s="51" t="n">
        <f aca="false">B56-D56</f>
        <v>1477188.11631026</v>
      </c>
      <c r="C57" s="51" t="n">
        <f aca="false">$E$8/12*B57</f>
        <v>3692.97029077566</v>
      </c>
      <c r="D57" s="51" t="n">
        <f aca="false">E57-C57</f>
        <v>15619.1786489026</v>
      </c>
      <c r="E57" s="52" t="n">
        <f aca="false">IF(A57&lt;=$E$5*12,$E$10,0)</f>
        <v>19312.1489396782</v>
      </c>
      <c r="F57" s="53"/>
      <c r="G57" s="51" t="n">
        <v>36</v>
      </c>
      <c r="H57" s="51" t="n">
        <f aca="false">IF(K57&gt;0,H56+I56+K57,0)</f>
        <v>564064.142213775</v>
      </c>
      <c r="I57" s="52" t="n">
        <f aca="false">IF(K57&gt;0,H57*$J$8/$J$10,0)</f>
        <v>738.924026300045</v>
      </c>
      <c r="J57" s="51" t="n">
        <f aca="false">IF(H57&gt;0,SUM(I57+J56),0)</f>
        <v>13565.7044116594</v>
      </c>
      <c r="K57" s="52" t="n">
        <f aca="false">IF(A57&lt;=$E$5*12,$J$11,0)</f>
        <v>15312.1489396782</v>
      </c>
      <c r="M57" s="55"/>
      <c r="Q57" s="56"/>
    </row>
    <row r="58" customFormat="false" ht="15" hidden="false" customHeight="false" outlineLevel="0" collapsed="false">
      <c r="A58" s="50" t="n">
        <v>37</v>
      </c>
      <c r="B58" s="51" t="n">
        <f aca="false">B57-D57</f>
        <v>1461568.93766136</v>
      </c>
      <c r="C58" s="51" t="n">
        <f aca="false">$E$8/12*B58</f>
        <v>3653.9223441534</v>
      </c>
      <c r="D58" s="51" t="n">
        <f aca="false">E58-C58</f>
        <v>15658.2265955248</v>
      </c>
      <c r="E58" s="52" t="n">
        <f aca="false">IF(A58&lt;=$E$5*12,$E$10,0)</f>
        <v>19312.1489396782</v>
      </c>
      <c r="F58" s="53" t="n">
        <v>4</v>
      </c>
      <c r="G58" s="51" t="n">
        <v>37</v>
      </c>
      <c r="H58" s="51" t="n">
        <f aca="false">IF(K58&gt;0,H57+I57+K58,0)</f>
        <v>580115.215179753</v>
      </c>
      <c r="I58" s="52" t="n">
        <f aca="false">IF(K58&gt;0,H58*$J$8/$J$10,0)</f>
        <v>759.950931885477</v>
      </c>
      <c r="J58" s="51" t="n">
        <f aca="false">IF(H58&gt;0,SUM(I58+J57),0)</f>
        <v>14325.6553435448</v>
      </c>
      <c r="K58" s="52" t="n">
        <f aca="false">IF(A58&lt;=$E$5*12,$J$11,0)</f>
        <v>15312.1489396782</v>
      </c>
      <c r="M58" s="55"/>
      <c r="Q58" s="56"/>
    </row>
    <row r="59" customFormat="false" ht="15" hidden="false" customHeight="false" outlineLevel="0" collapsed="false">
      <c r="A59" s="50" t="n">
        <v>38</v>
      </c>
      <c r="B59" s="51" t="n">
        <f aca="false">B58-D58</f>
        <v>1445910.71106583</v>
      </c>
      <c r="C59" s="51" t="n">
        <f aca="false">$E$8/12*B59</f>
        <v>3614.77677766459</v>
      </c>
      <c r="D59" s="51" t="n">
        <f aca="false">E59-C59</f>
        <v>15697.3721620136</v>
      </c>
      <c r="E59" s="52" t="n">
        <f aca="false">IF(A59&lt;=$E$5*12,$E$10,0)</f>
        <v>19312.1489396782</v>
      </c>
      <c r="F59" s="53"/>
      <c r="G59" s="51" t="n">
        <v>38</v>
      </c>
      <c r="H59" s="51" t="n">
        <f aca="false">IF(K59&gt;0,H58+I58+K59,0)</f>
        <v>596187.315051317</v>
      </c>
      <c r="I59" s="52" t="n">
        <f aca="false">IF(K59&gt;0,H59*$J$8/$J$10,0)</f>
        <v>781.005382717225</v>
      </c>
      <c r="J59" s="51" t="n">
        <f aca="false">IF(H59&gt;0,SUM(I59+J58),0)</f>
        <v>15106.6607262621</v>
      </c>
      <c r="K59" s="52" t="n">
        <f aca="false">IF(A59&lt;=$E$5*12,$J$11,0)</f>
        <v>15312.1489396782</v>
      </c>
      <c r="M59" s="55"/>
      <c r="Q59" s="56"/>
    </row>
    <row r="60" customFormat="false" ht="15" hidden="false" customHeight="false" outlineLevel="0" collapsed="false">
      <c r="A60" s="50" t="n">
        <v>39</v>
      </c>
      <c r="B60" s="51" t="n">
        <f aca="false">B59-D59</f>
        <v>1430213.33890382</v>
      </c>
      <c r="C60" s="51" t="n">
        <f aca="false">$E$8/12*B60</f>
        <v>3575.53334725955</v>
      </c>
      <c r="D60" s="51" t="n">
        <f aca="false">E60-C60</f>
        <v>15736.6155924187</v>
      </c>
      <c r="E60" s="52" t="n">
        <f aca="false">IF(A60&lt;=$E$5*12,$E$10,0)</f>
        <v>19312.1489396782</v>
      </c>
      <c r="F60" s="53"/>
      <c r="G60" s="51" t="n">
        <v>39</v>
      </c>
      <c r="H60" s="51" t="n">
        <f aca="false">IF(K60&gt;0,H59+I59+K60,0)</f>
        <v>612280.469373713</v>
      </c>
      <c r="I60" s="52" t="n">
        <f aca="false">IF(K60&gt;0,H60*$J$8/$J$10,0)</f>
        <v>802.087414879563</v>
      </c>
      <c r="J60" s="51" t="n">
        <f aca="false">IF(H60&gt;0,SUM(I60+J59),0)</f>
        <v>15908.7481411416</v>
      </c>
      <c r="K60" s="52" t="n">
        <f aca="false">IF(A60&lt;=$E$5*12,$J$11,0)</f>
        <v>15312.1489396782</v>
      </c>
      <c r="M60" s="55"/>
      <c r="Q60" s="56"/>
    </row>
    <row r="61" customFormat="false" ht="15" hidden="false" customHeight="false" outlineLevel="0" collapsed="false">
      <c r="A61" s="50" t="n">
        <v>40</v>
      </c>
      <c r="B61" s="51" t="n">
        <f aca="false">B60-D60</f>
        <v>1414476.7233114</v>
      </c>
      <c r="C61" s="51" t="n">
        <f aca="false">$E$8/12*B61</f>
        <v>3536.19180827851</v>
      </c>
      <c r="D61" s="51" t="n">
        <f aca="false">E61-C61</f>
        <v>15775.9571313997</v>
      </c>
      <c r="E61" s="52" t="n">
        <f aca="false">IF(A61&lt;=$E$5*12,$E$10,0)</f>
        <v>19312.1489396782</v>
      </c>
      <c r="F61" s="53"/>
      <c r="G61" s="51" t="n">
        <v>40</v>
      </c>
      <c r="H61" s="51" t="n">
        <f aca="false">IF(K61&gt;0,H60+I60+K61,0)</f>
        <v>628394.70572827</v>
      </c>
      <c r="I61" s="52" t="n">
        <f aca="false">IF(K61&gt;0,H61*$J$8/$J$10,0)</f>
        <v>823.197064504034</v>
      </c>
      <c r="J61" s="51" t="n">
        <f aca="false">IF(H61&gt;0,SUM(I61+J60),0)</f>
        <v>16731.9452056457</v>
      </c>
      <c r="K61" s="52" t="n">
        <f aca="false">IF(A61&lt;=$E$5*12,$J$11,0)</f>
        <v>15312.1489396782</v>
      </c>
      <c r="M61" s="55"/>
      <c r="Q61" s="56"/>
    </row>
    <row r="62" customFormat="false" ht="15" hidden="false" customHeight="false" outlineLevel="0" collapsed="false">
      <c r="A62" s="50" t="n">
        <v>41</v>
      </c>
      <c r="B62" s="51" t="n">
        <f aca="false">B61-D61</f>
        <v>1398700.76618</v>
      </c>
      <c r="C62" s="51" t="n">
        <f aca="false">$E$8/12*B62</f>
        <v>3496.75191545001</v>
      </c>
      <c r="D62" s="51" t="n">
        <f aca="false">E62-C62</f>
        <v>15815.3970242282</v>
      </c>
      <c r="E62" s="52" t="n">
        <f aca="false">IF(A62&lt;=$E$5*12,$E$10,0)</f>
        <v>19312.1489396782</v>
      </c>
      <c r="F62" s="53"/>
      <c r="G62" s="51" t="n">
        <v>41</v>
      </c>
      <c r="H62" s="51" t="n">
        <f aca="false">IF(K62&gt;0,H61+I61+K62,0)</f>
        <v>644530.051732453</v>
      </c>
      <c r="I62" s="52" t="n">
        <f aca="false">IF(K62&gt;0,H62*$J$8/$J$10,0)</f>
        <v>844.334367769513</v>
      </c>
      <c r="J62" s="51" t="n">
        <f aca="false">IF(H62&gt;0,SUM(I62+J61),0)</f>
        <v>17576.2795734152</v>
      </c>
      <c r="K62" s="52" t="n">
        <f aca="false">IF(A62&lt;=$E$5*12,$J$11,0)</f>
        <v>15312.1489396782</v>
      </c>
      <c r="M62" s="55"/>
      <c r="Q62" s="56"/>
    </row>
    <row r="63" customFormat="false" ht="15" hidden="false" customHeight="false" outlineLevel="0" collapsed="false">
      <c r="A63" s="50" t="n">
        <v>42</v>
      </c>
      <c r="B63" s="51" t="n">
        <f aca="false">B62-D62</f>
        <v>1382885.36915577</v>
      </c>
      <c r="C63" s="51" t="n">
        <f aca="false">$E$8/12*B63</f>
        <v>3457.21342288944</v>
      </c>
      <c r="D63" s="51" t="n">
        <f aca="false">E63-C63</f>
        <v>15854.9355167888</v>
      </c>
      <c r="E63" s="52" t="n">
        <f aca="false">IF(A63&lt;=$E$5*12,$E$10,0)</f>
        <v>19312.1489396782</v>
      </c>
      <c r="F63" s="53"/>
      <c r="G63" s="51" t="n">
        <v>42</v>
      </c>
      <c r="H63" s="51" t="n">
        <f aca="false">IF(K63&gt;0,H62+I62+K63,0)</f>
        <v>660686.5350399</v>
      </c>
      <c r="I63" s="52" t="n">
        <f aca="false">IF(K63&gt;0,H63*$J$8/$J$10,0)</f>
        <v>865.499360902269</v>
      </c>
      <c r="J63" s="51" t="n">
        <f aca="false">IF(H63&gt;0,SUM(I63+J62),0)</f>
        <v>18441.7789343174</v>
      </c>
      <c r="K63" s="52" t="n">
        <f aca="false">IF(A63&lt;=$E$5*12,$J$11,0)</f>
        <v>15312.1489396782</v>
      </c>
      <c r="M63" s="55"/>
      <c r="Q63" s="56"/>
    </row>
    <row r="64" customFormat="false" ht="15" hidden="false" customHeight="false" outlineLevel="0" collapsed="false">
      <c r="A64" s="50" t="n">
        <v>43</v>
      </c>
      <c r="B64" s="51" t="n">
        <f aca="false">B63-D63</f>
        <v>1367030.43363899</v>
      </c>
      <c r="C64" s="51" t="n">
        <f aca="false">$E$8/12*B64</f>
        <v>3417.57608409746</v>
      </c>
      <c r="D64" s="51" t="n">
        <f aca="false">E64-C64</f>
        <v>15894.5728555808</v>
      </c>
      <c r="E64" s="52" t="n">
        <f aca="false">IF(A64&lt;=$E$5*12,$E$10,0)</f>
        <v>19312.1489396782</v>
      </c>
      <c r="F64" s="53"/>
      <c r="G64" s="51" t="n">
        <v>43</v>
      </c>
      <c r="H64" s="51" t="n">
        <f aca="false">IF(K64&gt;0,H63+I63+K64,0)</f>
        <v>676864.183340481</v>
      </c>
      <c r="I64" s="52" t="n">
        <f aca="false">IF(K64&gt;0,H64*$J$8/$J$10,0)</f>
        <v>886.69208017603</v>
      </c>
      <c r="J64" s="51" t="n">
        <f aca="false">IF(H64&gt;0,SUM(I64+J63),0)</f>
        <v>19328.4710144935</v>
      </c>
      <c r="K64" s="52" t="n">
        <f aca="false">IF(A64&lt;=$E$5*12,$J$11,0)</f>
        <v>15312.1489396782</v>
      </c>
      <c r="M64" s="55"/>
      <c r="Q64" s="56"/>
    </row>
    <row r="65" customFormat="false" ht="15" hidden="false" customHeight="false" outlineLevel="0" collapsed="false">
      <c r="A65" s="50" t="n">
        <v>44</v>
      </c>
      <c r="B65" s="51" t="n">
        <f aca="false">B64-D64</f>
        <v>1351135.8607834</v>
      </c>
      <c r="C65" s="51" t="n">
        <f aca="false">$E$8/12*B65</f>
        <v>3377.83965195851</v>
      </c>
      <c r="D65" s="51" t="n">
        <f aca="false">E65-C65</f>
        <v>15934.3092877197</v>
      </c>
      <c r="E65" s="52" t="n">
        <f aca="false">IF(A65&lt;=$E$5*12,$E$10,0)</f>
        <v>19312.1489396782</v>
      </c>
      <c r="F65" s="53"/>
      <c r="G65" s="51" t="n">
        <v>44</v>
      </c>
      <c r="H65" s="51" t="n">
        <f aca="false">IF(K65&gt;0,H64+I64+K65,0)</f>
        <v>693063.024360335</v>
      </c>
      <c r="I65" s="52" t="n">
        <f aca="false">IF(K65&gt;0,H65*$J$8/$J$10,0)</f>
        <v>907.912561912039</v>
      </c>
      <c r="J65" s="51" t="n">
        <f aca="false">IF(H65&gt;0,SUM(I65+J64),0)</f>
        <v>20236.3835764055</v>
      </c>
      <c r="K65" s="52" t="n">
        <f aca="false">IF(A65&lt;=$E$5*12,$J$11,0)</f>
        <v>15312.1489396782</v>
      </c>
      <c r="M65" s="55"/>
      <c r="Q65" s="56"/>
    </row>
    <row r="66" customFormat="false" ht="15" hidden="false" customHeight="false" outlineLevel="0" collapsed="false">
      <c r="A66" s="50" t="n">
        <v>45</v>
      </c>
      <c r="B66" s="51" t="n">
        <f aca="false">B65-D65</f>
        <v>1335201.55149569</v>
      </c>
      <c r="C66" s="51" t="n">
        <f aca="false">$E$8/12*B66</f>
        <v>3338.00387873921</v>
      </c>
      <c r="D66" s="51" t="n">
        <f aca="false">E66-C66</f>
        <v>15974.145060939</v>
      </c>
      <c r="E66" s="52" t="n">
        <f aca="false">IF(A66&lt;=$E$5*12,$E$10,0)</f>
        <v>19312.1489396782</v>
      </c>
      <c r="F66" s="53"/>
      <c r="G66" s="51" t="n">
        <v>45</v>
      </c>
      <c r="H66" s="51" t="n">
        <f aca="false">IF(K66&gt;0,H65+I65+K66,0)</f>
        <v>709283.085861925</v>
      </c>
      <c r="I66" s="52" t="n">
        <f aca="false">IF(K66&gt;0,H66*$J$8/$J$10,0)</f>
        <v>929.160842479122</v>
      </c>
      <c r="J66" s="51" t="n">
        <f aca="false">IF(H66&gt;0,SUM(I66+J65),0)</f>
        <v>21165.5444188846</v>
      </c>
      <c r="K66" s="52" t="n">
        <f aca="false">IF(A66&lt;=$E$5*12,$J$11,0)</f>
        <v>15312.1489396782</v>
      </c>
      <c r="M66" s="55"/>
      <c r="Q66" s="56"/>
    </row>
    <row r="67" customFormat="false" ht="15" hidden="false" customHeight="false" outlineLevel="0" collapsed="false">
      <c r="A67" s="50" t="n">
        <v>46</v>
      </c>
      <c r="B67" s="51" t="n">
        <f aca="false">B66-D66</f>
        <v>1319227.40643475</v>
      </c>
      <c r="C67" s="51" t="n">
        <f aca="false">$E$8/12*B67</f>
        <v>3298.06851608686</v>
      </c>
      <c r="D67" s="51" t="n">
        <f aca="false">E67-C67</f>
        <v>16014.0804235914</v>
      </c>
      <c r="E67" s="52" t="n">
        <f aca="false">IF(A67&lt;=$E$5*12,$E$10,0)</f>
        <v>19312.1489396782</v>
      </c>
      <c r="F67" s="53"/>
      <c r="G67" s="51" t="n">
        <v>46</v>
      </c>
      <c r="H67" s="51" t="n">
        <f aca="false">IF(K67&gt;0,H66+I66+K67,0)</f>
        <v>725524.395644083</v>
      </c>
      <c r="I67" s="52" t="n">
        <f aca="false">IF(K67&gt;0,H67*$J$8/$J$10,0)</f>
        <v>950.436958293748</v>
      </c>
      <c r="J67" s="51" t="n">
        <f aca="false">IF(H67&gt;0,SUM(I67+J66),0)</f>
        <v>22115.9813771784</v>
      </c>
      <c r="K67" s="52" t="n">
        <f aca="false">IF(A67&lt;=$E$5*12,$J$11,0)</f>
        <v>15312.1489396782</v>
      </c>
      <c r="M67" s="55"/>
      <c r="Q67" s="56"/>
    </row>
    <row r="68" customFormat="false" ht="15" hidden="false" customHeight="false" outlineLevel="0" collapsed="false">
      <c r="A68" s="50" t="n">
        <v>47</v>
      </c>
      <c r="B68" s="51" t="n">
        <f aca="false">B67-D67</f>
        <v>1303213.32601115</v>
      </c>
      <c r="C68" s="51" t="n">
        <f aca="false">$E$8/12*B68</f>
        <v>3258.03331502789</v>
      </c>
      <c r="D68" s="51" t="n">
        <f aca="false">E68-C68</f>
        <v>16054.1156246503</v>
      </c>
      <c r="E68" s="52" t="n">
        <f aca="false">IF(A68&lt;=$E$5*12,$E$10,0)</f>
        <v>19312.1489396782</v>
      </c>
      <c r="F68" s="53"/>
      <c r="G68" s="51" t="n">
        <v>47</v>
      </c>
      <c r="H68" s="51" t="n">
        <f aca="false">IF(K68&gt;0,H67+I67+K68,0)</f>
        <v>741786.981542055</v>
      </c>
      <c r="I68" s="52" t="n">
        <f aca="false">IF(K68&gt;0,H68*$J$8/$J$10,0)</f>
        <v>971.740945820092</v>
      </c>
      <c r="J68" s="51" t="n">
        <f aca="false">IF(H68&gt;0,SUM(I68+J67),0)</f>
        <v>23087.7223229985</v>
      </c>
      <c r="K68" s="52" t="n">
        <f aca="false">IF(A68&lt;=$E$5*12,$J$11,0)</f>
        <v>15312.1489396782</v>
      </c>
      <c r="M68" s="55"/>
      <c r="Q68" s="56"/>
    </row>
    <row r="69" customFormat="false" ht="15" hidden="false" customHeight="false" outlineLevel="0" collapsed="false">
      <c r="A69" s="50" t="n">
        <v>48</v>
      </c>
      <c r="B69" s="51" t="n">
        <f aca="false">B68-D68</f>
        <v>1287159.2103865</v>
      </c>
      <c r="C69" s="51" t="n">
        <f aca="false">$E$8/12*B69</f>
        <v>3217.89802596626</v>
      </c>
      <c r="D69" s="51" t="n">
        <f aca="false">E69-C69</f>
        <v>16094.250913712</v>
      </c>
      <c r="E69" s="52" t="n">
        <f aca="false">IF(A69&lt;=$E$5*12,$E$10,0)</f>
        <v>19312.1489396782</v>
      </c>
      <c r="F69" s="53"/>
      <c r="G69" s="51" t="n">
        <v>48</v>
      </c>
      <c r="H69" s="51" t="n">
        <f aca="false">IF(K69&gt;0,H68+I68+K69,0)</f>
        <v>758070.871427553</v>
      </c>
      <c r="I69" s="52" t="n">
        <f aca="false">IF(K69&gt;0,H69*$J$8/$J$10,0)</f>
        <v>993.072841570094</v>
      </c>
      <c r="J69" s="51" t="n">
        <f aca="false">IF(H69&gt;0,SUM(I69+J68),0)</f>
        <v>24080.7951645686</v>
      </c>
      <c r="K69" s="52" t="n">
        <f aca="false">IF(A69&lt;=$E$5*12,$J$11,0)</f>
        <v>15312.1489396782</v>
      </c>
      <c r="M69" s="55"/>
      <c r="Q69" s="56"/>
    </row>
    <row r="70" customFormat="false" ht="15" hidden="false" customHeight="false" outlineLevel="0" collapsed="false">
      <c r="A70" s="50" t="n">
        <v>49</v>
      </c>
      <c r="B70" s="51" t="n">
        <f aca="false">B69-D69</f>
        <v>1271064.95947279</v>
      </c>
      <c r="C70" s="51" t="n">
        <f aca="false">$E$8/12*B70</f>
        <v>3177.66239868198</v>
      </c>
      <c r="D70" s="51" t="n">
        <f aca="false">E70-C70</f>
        <v>16134.4865409962</v>
      </c>
      <c r="E70" s="52" t="n">
        <f aca="false">IF(A70&lt;=$E$5*12,$E$10,0)</f>
        <v>19312.1489396782</v>
      </c>
      <c r="F70" s="53" t="n">
        <v>5</v>
      </c>
      <c r="G70" s="51" t="n">
        <v>49</v>
      </c>
      <c r="H70" s="51" t="n">
        <f aca="false">IF(K70&gt;0,H69+I69+K70,0)</f>
        <v>774376.093208801</v>
      </c>
      <c r="I70" s="52" t="n">
        <f aca="false">IF(K70&gt;0,H70*$J$8/$J$10,0)</f>
        <v>1014.43268210353</v>
      </c>
      <c r="J70" s="51" t="n">
        <f aca="false">IF(H70&gt;0,SUM(I70+J69),0)</f>
        <v>25095.2278466721</v>
      </c>
      <c r="K70" s="52" t="n">
        <f aca="false">IF(A70&lt;=$E$5*12,$J$11,0)</f>
        <v>15312.1489396782</v>
      </c>
      <c r="M70" s="55"/>
      <c r="Q70" s="56"/>
    </row>
    <row r="71" customFormat="false" ht="15" hidden="false" customHeight="false" outlineLevel="0" collapsed="false">
      <c r="A71" s="50" t="n">
        <v>50</v>
      </c>
      <c r="B71" s="51" t="n">
        <f aca="false">B70-D70</f>
        <v>1254930.4729318</v>
      </c>
      <c r="C71" s="51" t="n">
        <f aca="false">$E$8/12*B71</f>
        <v>3137.32618232949</v>
      </c>
      <c r="D71" s="51" t="n">
        <f aca="false">E71-C71</f>
        <v>16174.8227573487</v>
      </c>
      <c r="E71" s="52" t="n">
        <f aca="false">IF(A71&lt;=$E$5*12,$E$10,0)</f>
        <v>19312.1489396782</v>
      </c>
      <c r="F71" s="53"/>
      <c r="G71" s="51" t="n">
        <v>50</v>
      </c>
      <c r="H71" s="51" t="n">
        <f aca="false">IF(K71&gt;0,H70+I70+K71,0)</f>
        <v>790702.674830583</v>
      </c>
      <c r="I71" s="52" t="n">
        <f aca="false">IF(K71&gt;0,H71*$J$8/$J$10,0)</f>
        <v>1035.82050402806</v>
      </c>
      <c r="J71" s="51" t="n">
        <f aca="false">IF(H71&gt;0,SUM(I71+J70),0)</f>
        <v>26131.0483507002</v>
      </c>
      <c r="K71" s="52" t="n">
        <f aca="false">IF(A71&lt;=$E$5*12,$J$11,0)</f>
        <v>15312.1489396782</v>
      </c>
      <c r="M71" s="55"/>
      <c r="Q71" s="56"/>
    </row>
    <row r="72" customFormat="false" ht="15" hidden="false" customHeight="false" outlineLevel="0" collapsed="false">
      <c r="A72" s="50" t="n">
        <v>51</v>
      </c>
      <c r="B72" s="51" t="n">
        <f aca="false">B71-D71</f>
        <v>1238755.65017445</v>
      </c>
      <c r="C72" s="51" t="n">
        <f aca="false">$E$8/12*B72</f>
        <v>3096.88912543612</v>
      </c>
      <c r="D72" s="51" t="n">
        <f aca="false">E72-C72</f>
        <v>16215.2598142421</v>
      </c>
      <c r="E72" s="52" t="n">
        <f aca="false">IF(A72&lt;=$E$5*12,$E$10,0)</f>
        <v>19312.1489396782</v>
      </c>
      <c r="F72" s="53"/>
      <c r="G72" s="51" t="n">
        <v>51</v>
      </c>
      <c r="H72" s="51" t="n">
        <f aca="false">IF(K72&gt;0,H71+I71+K72,0)</f>
        <v>807050.644274289</v>
      </c>
      <c r="I72" s="52" t="n">
        <f aca="false">IF(K72&gt;0,H72*$J$8/$J$10,0)</f>
        <v>1057.23634399932</v>
      </c>
      <c r="J72" s="51" t="n">
        <f aca="false">IF(H72&gt;0,SUM(I72+J71),0)</f>
        <v>27188.2846946995</v>
      </c>
      <c r="K72" s="52" t="n">
        <f aca="false">IF(A72&lt;=$E$5*12,$J$11,0)</f>
        <v>15312.1489396782</v>
      </c>
      <c r="M72" s="55"/>
      <c r="Q72" s="56"/>
    </row>
    <row r="73" customFormat="false" ht="15" hidden="false" customHeight="false" outlineLevel="0" collapsed="false">
      <c r="A73" s="50" t="n">
        <v>52</v>
      </c>
      <c r="B73" s="51" t="n">
        <f aca="false">B72-D72</f>
        <v>1222540.39036021</v>
      </c>
      <c r="C73" s="51" t="n">
        <f aca="false">$E$8/12*B73</f>
        <v>3056.35097590051</v>
      </c>
      <c r="D73" s="51" t="n">
        <f aca="false">E73-C73</f>
        <v>16255.7979637777</v>
      </c>
      <c r="E73" s="52" t="n">
        <f aca="false">IF(A73&lt;=$E$5*12,$E$10,0)</f>
        <v>19312.1489396782</v>
      </c>
      <c r="F73" s="53"/>
      <c r="G73" s="51" t="n">
        <v>52</v>
      </c>
      <c r="H73" s="51" t="n">
        <f aca="false">IF(K73&gt;0,H72+I72+K73,0)</f>
        <v>823420.029557967</v>
      </c>
      <c r="I73" s="52" t="n">
        <f aca="false">IF(K73&gt;0,H73*$J$8/$J$10,0)</f>
        <v>1078.68023872094</v>
      </c>
      <c r="J73" s="51" t="n">
        <f aca="false">IF(H73&gt;0,SUM(I73+J72),0)</f>
        <v>28266.9649334204</v>
      </c>
      <c r="K73" s="52" t="n">
        <f aca="false">IF(A73&lt;=$E$5*12,$J$11,0)</f>
        <v>15312.1489396782</v>
      </c>
      <c r="M73" s="55"/>
      <c r="Q73" s="56"/>
    </row>
    <row r="74" customFormat="false" ht="15" hidden="false" customHeight="false" outlineLevel="0" collapsed="false">
      <c r="A74" s="50" t="n">
        <v>53</v>
      </c>
      <c r="B74" s="51" t="n">
        <f aca="false">B73-D73</f>
        <v>1206284.59239643</v>
      </c>
      <c r="C74" s="51" t="n">
        <f aca="false">$E$8/12*B74</f>
        <v>3015.71148099107</v>
      </c>
      <c r="D74" s="51" t="n">
        <f aca="false">E74-C74</f>
        <v>16296.4374586871</v>
      </c>
      <c r="E74" s="52" t="n">
        <f aca="false">IF(A74&lt;=$E$5*12,$E$10,0)</f>
        <v>19312.1489396782</v>
      </c>
      <c r="F74" s="53"/>
      <c r="G74" s="51" t="n">
        <v>53</v>
      </c>
      <c r="H74" s="51" t="n">
        <f aca="false">IF(K74&gt;0,H73+I73+K74,0)</f>
        <v>839810.858736366</v>
      </c>
      <c r="I74" s="52" t="n">
        <f aca="false">IF(K74&gt;0,H74*$J$8/$J$10,0)</f>
        <v>1100.15222494464</v>
      </c>
      <c r="J74" s="51" t="n">
        <f aca="false">IF(H74&gt;0,SUM(I74+J73),0)</f>
        <v>29367.1171583651</v>
      </c>
      <c r="K74" s="52" t="n">
        <f aca="false">IF(A74&lt;=$E$5*12,$J$11,0)</f>
        <v>15312.1489396782</v>
      </c>
      <c r="M74" s="55"/>
      <c r="Q74" s="56"/>
    </row>
    <row r="75" customFormat="false" ht="15" hidden="false" customHeight="false" outlineLevel="0" collapsed="false">
      <c r="A75" s="50" t="n">
        <v>54</v>
      </c>
      <c r="B75" s="51" t="n">
        <f aca="false">B74-D74</f>
        <v>1189988.15493774</v>
      </c>
      <c r="C75" s="51" t="n">
        <f aca="false">$E$8/12*B75</f>
        <v>2974.97038734435</v>
      </c>
      <c r="D75" s="51" t="n">
        <f aca="false">E75-C75</f>
        <v>16337.1785523339</v>
      </c>
      <c r="E75" s="52" t="n">
        <f aca="false">IF(A75&lt;=$E$5*12,$E$10,0)</f>
        <v>19312.1489396782</v>
      </c>
      <c r="F75" s="53"/>
      <c r="G75" s="51" t="n">
        <v>54</v>
      </c>
      <c r="H75" s="51" t="n">
        <f aca="false">IF(K75&gt;0,H74+I74+K75,0)</f>
        <v>856223.159900989</v>
      </c>
      <c r="I75" s="52" t="n">
        <f aca="false">IF(K75&gt;0,H75*$J$8/$J$10,0)</f>
        <v>1121.6523394703</v>
      </c>
      <c r="J75" s="51" t="n">
        <f aca="false">IF(H75&gt;0,SUM(I75+J74),0)</f>
        <v>30488.7694978353</v>
      </c>
      <c r="K75" s="52" t="n">
        <f aca="false">IF(A75&lt;=$E$5*12,$J$11,0)</f>
        <v>15312.1489396782</v>
      </c>
      <c r="M75" s="55"/>
      <c r="Q75" s="56"/>
    </row>
    <row r="76" customFormat="false" ht="15" hidden="false" customHeight="false" outlineLevel="0" collapsed="false">
      <c r="A76" s="50" t="n">
        <v>55</v>
      </c>
      <c r="B76" s="51" t="n">
        <f aca="false">B75-D75</f>
        <v>1173650.97638541</v>
      </c>
      <c r="C76" s="51" t="n">
        <f aca="false">$E$8/12*B76</f>
        <v>2934.12744096352</v>
      </c>
      <c r="D76" s="51" t="n">
        <f aca="false">E76-C76</f>
        <v>16378.0214987147</v>
      </c>
      <c r="E76" s="52" t="n">
        <f aca="false">IF(A76&lt;=$E$5*12,$E$10,0)</f>
        <v>19312.1489396782</v>
      </c>
      <c r="F76" s="53"/>
      <c r="G76" s="51" t="n">
        <v>55</v>
      </c>
      <c r="H76" s="51" t="n">
        <f aca="false">IF(K76&gt;0,H75+I75+K76,0)</f>
        <v>872656.961180138</v>
      </c>
      <c r="I76" s="52" t="n">
        <f aca="false">IF(K76&gt;0,H76*$J$8/$J$10,0)</f>
        <v>1143.18061914598</v>
      </c>
      <c r="J76" s="51" t="n">
        <f aca="false">IF(H76&gt;0,SUM(I76+J75),0)</f>
        <v>31631.9501169813</v>
      </c>
      <c r="K76" s="52" t="n">
        <f aca="false">IF(A76&lt;=$E$5*12,$J$11,0)</f>
        <v>15312.1489396782</v>
      </c>
      <c r="M76" s="55"/>
      <c r="Q76" s="56"/>
    </row>
    <row r="77" customFormat="false" ht="15" hidden="false" customHeight="false" outlineLevel="0" collapsed="false">
      <c r="A77" s="50" t="n">
        <v>56</v>
      </c>
      <c r="B77" s="51" t="n">
        <f aca="false">B76-D76</f>
        <v>1157272.95488669</v>
      </c>
      <c r="C77" s="51" t="n">
        <f aca="false">$E$8/12*B77</f>
        <v>2893.18238721673</v>
      </c>
      <c r="D77" s="51" t="n">
        <f aca="false">E77-C77</f>
        <v>16418.9665524615</v>
      </c>
      <c r="E77" s="52" t="n">
        <f aca="false">IF(A77&lt;=$E$5*12,$E$10,0)</f>
        <v>19312.1489396782</v>
      </c>
      <c r="F77" s="53"/>
      <c r="G77" s="51" t="n">
        <v>56</v>
      </c>
      <c r="H77" s="51" t="n">
        <f aca="false">IF(K77&gt;0,H76+I76+K77,0)</f>
        <v>889112.290738962</v>
      </c>
      <c r="I77" s="52" t="n">
        <f aca="false">IF(K77&gt;0,H77*$J$8/$J$10,0)</f>
        <v>1164.73710086804</v>
      </c>
      <c r="J77" s="51" t="n">
        <f aca="false">IF(H77&gt;0,SUM(I77+J76),0)</f>
        <v>32796.6872178494</v>
      </c>
      <c r="K77" s="52" t="n">
        <f aca="false">IF(A77&lt;=$E$5*12,$J$11,0)</f>
        <v>15312.1489396782</v>
      </c>
      <c r="M77" s="55"/>
      <c r="Q77" s="56"/>
    </row>
    <row r="78" customFormat="false" ht="15" hidden="false" customHeight="false" outlineLevel="0" collapsed="false">
      <c r="A78" s="50" t="n">
        <v>57</v>
      </c>
      <c r="B78" s="51" t="n">
        <f aca="false">B77-D77</f>
        <v>1140853.98833423</v>
      </c>
      <c r="C78" s="51" t="n">
        <f aca="false">$E$8/12*B78</f>
        <v>2852.13497083557</v>
      </c>
      <c r="D78" s="51" t="n">
        <f aca="false">E78-C78</f>
        <v>16460.0139688426</v>
      </c>
      <c r="E78" s="52" t="n">
        <f aca="false">IF(A78&lt;=$E$5*12,$E$10,0)</f>
        <v>19312.1489396782</v>
      </c>
      <c r="F78" s="53"/>
      <c r="G78" s="51" t="n">
        <v>57</v>
      </c>
      <c r="H78" s="51" t="n">
        <f aca="false">IF(K78&gt;0,H77+I77+K78,0)</f>
        <v>905589.176779508</v>
      </c>
      <c r="I78" s="52" t="n">
        <f aca="false">IF(K78&gt;0,H78*$J$8/$J$10,0)</f>
        <v>1186.32182158116</v>
      </c>
      <c r="J78" s="51" t="n">
        <f aca="false">IF(H78&gt;0,SUM(I78+J77),0)</f>
        <v>33983.0090394305</v>
      </c>
      <c r="K78" s="52" t="n">
        <f aca="false">IF(A78&lt;=$E$5*12,$J$11,0)</f>
        <v>15312.1489396782</v>
      </c>
      <c r="M78" s="55"/>
      <c r="Q78" s="56"/>
    </row>
    <row r="79" customFormat="false" ht="15" hidden="false" customHeight="false" outlineLevel="0" collapsed="false">
      <c r="A79" s="50" t="n">
        <v>58</v>
      </c>
      <c r="B79" s="51" t="n">
        <f aca="false">B78-D78</f>
        <v>1124393.97436539</v>
      </c>
      <c r="C79" s="51" t="n">
        <f aca="false">$E$8/12*B79</f>
        <v>2810.98493591347</v>
      </c>
      <c r="D79" s="51" t="n">
        <f aca="false">E79-C79</f>
        <v>16501.1640037647</v>
      </c>
      <c r="E79" s="52" t="n">
        <f aca="false">IF(A79&lt;=$E$5*12,$E$10,0)</f>
        <v>19312.1489396782</v>
      </c>
      <c r="F79" s="53"/>
      <c r="G79" s="51" t="n">
        <v>58</v>
      </c>
      <c r="H79" s="51" t="n">
        <f aca="false">IF(K79&gt;0,H78+I78+K79,0)</f>
        <v>922087.647540767</v>
      </c>
      <c r="I79" s="52" t="n">
        <f aca="false">IF(K79&gt;0,H79*$J$8/$J$10,0)</f>
        <v>1207.9348182784</v>
      </c>
      <c r="J79" s="51" t="n">
        <f aca="false">IF(H79&gt;0,SUM(I79+J78),0)</f>
        <v>35190.9438577089</v>
      </c>
      <c r="K79" s="52" t="n">
        <f aca="false">IF(A79&lt;=$E$5*12,$J$11,0)</f>
        <v>15312.1489396782</v>
      </c>
      <c r="M79" s="55"/>
      <c r="Q79" s="56"/>
    </row>
    <row r="80" customFormat="false" ht="15" hidden="false" customHeight="false" outlineLevel="0" collapsed="false">
      <c r="A80" s="50" t="n">
        <v>59</v>
      </c>
      <c r="B80" s="51" t="n">
        <f aca="false">B79-D79</f>
        <v>1107892.81036162</v>
      </c>
      <c r="C80" s="51" t="n">
        <f aca="false">$E$8/12*B80</f>
        <v>2769.73202590406</v>
      </c>
      <c r="D80" s="51" t="n">
        <f aca="false">E80-C80</f>
        <v>16542.4169137742</v>
      </c>
      <c r="E80" s="52" t="n">
        <f aca="false">IF(A80&lt;=$E$5*12,$E$10,0)</f>
        <v>19312.1489396782</v>
      </c>
      <c r="F80" s="53"/>
      <c r="G80" s="51" t="n">
        <v>59</v>
      </c>
      <c r="H80" s="51" t="n">
        <f aca="false">IF(K80&gt;0,H79+I79+K80,0)</f>
        <v>938607.731298724</v>
      </c>
      <c r="I80" s="52" t="n">
        <f aca="false">IF(K80&gt;0,H80*$J$8/$J$10,0)</f>
        <v>1229.57612800133</v>
      </c>
      <c r="J80" s="51" t="n">
        <f aca="false">IF(H80&gt;0,SUM(I80+J79),0)</f>
        <v>36420.5199857103</v>
      </c>
      <c r="K80" s="52" t="n">
        <f aca="false">IF(A80&lt;=$E$5*12,$J$11,0)</f>
        <v>15312.1489396782</v>
      </c>
      <c r="M80" s="55"/>
      <c r="Q80" s="56"/>
    </row>
    <row r="81" customFormat="false" ht="15" hidden="false" customHeight="false" outlineLevel="0" collapsed="false">
      <c r="A81" s="50" t="n">
        <v>60</v>
      </c>
      <c r="B81" s="51" t="n">
        <f aca="false">B80-D80</f>
        <v>1091350.39344785</v>
      </c>
      <c r="C81" s="51" t="n">
        <f aca="false">$E$8/12*B81</f>
        <v>2728.37598361962</v>
      </c>
      <c r="D81" s="51" t="n">
        <f aca="false">E81-C81</f>
        <v>16583.7729560586</v>
      </c>
      <c r="E81" s="52" t="n">
        <f aca="false">IF(A81&lt;=$E$5*12,$E$10,0)</f>
        <v>19312.1489396782</v>
      </c>
      <c r="F81" s="53"/>
      <c r="G81" s="51" t="n">
        <v>60</v>
      </c>
      <c r="H81" s="51" t="n">
        <f aca="false">IF(K81&gt;0,H80+I80+K81,0)</f>
        <v>955149.456366403</v>
      </c>
      <c r="I81" s="52" t="n">
        <f aca="false">IF(K81&gt;0,H81*$J$8/$J$10,0)</f>
        <v>1251.24578783999</v>
      </c>
      <c r="J81" s="51" t="n">
        <f aca="false">IF(H81&gt;0,SUM(I81+J80),0)</f>
        <v>37671.7657735502</v>
      </c>
      <c r="K81" s="52" t="n">
        <f aca="false">IF(A81&lt;=$E$5*12,$J$11,0)</f>
        <v>15312.1489396782</v>
      </c>
      <c r="M81" s="55"/>
      <c r="Q81" s="56"/>
    </row>
    <row r="82" customFormat="false" ht="15" hidden="false" customHeight="false" outlineLevel="0" collapsed="false">
      <c r="A82" s="50" t="n">
        <v>61</v>
      </c>
      <c r="B82" s="51" t="n">
        <f aca="false">B81-D81</f>
        <v>1074766.62049179</v>
      </c>
      <c r="C82" s="51" t="n">
        <f aca="false">$E$8/12*B82</f>
        <v>2686.91655122947</v>
      </c>
      <c r="D82" s="51" t="n">
        <f aca="false">E82-C82</f>
        <v>16625.2323884487</v>
      </c>
      <c r="E82" s="52" t="n">
        <f aca="false">IF(A82&lt;=$E$5*12,$E$10,0)</f>
        <v>19312.1489396782</v>
      </c>
      <c r="F82" s="53" t="n">
        <v>6</v>
      </c>
      <c r="G82" s="51" t="n">
        <v>61</v>
      </c>
      <c r="H82" s="51" t="n">
        <f aca="false">IF(K82&gt;0,H81+I81+K82,0)</f>
        <v>971712.851093922</v>
      </c>
      <c r="I82" s="52" t="n">
        <f aca="false">IF(K82&gt;0,H82*$J$8/$J$10,0)</f>
        <v>1272.94383493304</v>
      </c>
      <c r="J82" s="51" t="n">
        <f aca="false">IF(H82&gt;0,SUM(I82+J81),0)</f>
        <v>38944.7096084833</v>
      </c>
      <c r="K82" s="52" t="n">
        <f aca="false">IF(A82&lt;=$E$5*12,$J$11,0)</f>
        <v>15312.1489396782</v>
      </c>
      <c r="M82" s="55"/>
      <c r="Q82" s="56"/>
    </row>
    <row r="83" customFormat="false" ht="15" hidden="false" customHeight="false" outlineLevel="0" collapsed="false">
      <c r="A83" s="50" t="n">
        <v>62</v>
      </c>
      <c r="B83" s="51" t="n">
        <f aca="false">B82-D82</f>
        <v>1058141.38810334</v>
      </c>
      <c r="C83" s="51" t="n">
        <f aca="false">$E$8/12*B83</f>
        <v>2645.35347025835</v>
      </c>
      <c r="D83" s="51" t="n">
        <f aca="false">E83-C83</f>
        <v>16666.7954694199</v>
      </c>
      <c r="E83" s="52" t="n">
        <f aca="false">IF(A83&lt;=$E$5*12,$E$10,0)</f>
        <v>19312.1489396782</v>
      </c>
      <c r="F83" s="53"/>
      <c r="G83" s="51" t="n">
        <v>62</v>
      </c>
      <c r="H83" s="51" t="n">
        <f aca="false">IF(K83&gt;0,H82+I82+K83,0)</f>
        <v>988297.943868533</v>
      </c>
      <c r="I83" s="52" t="n">
        <f aca="false">IF(K83&gt;0,H83*$J$8/$J$10,0)</f>
        <v>1294.67030646778</v>
      </c>
      <c r="J83" s="51" t="n">
        <f aca="false">IF(H83&gt;0,SUM(I83+J82),0)</f>
        <v>40239.3799149511</v>
      </c>
      <c r="K83" s="52" t="n">
        <f aca="false">IF(A83&lt;=$E$5*12,$J$11,0)</f>
        <v>15312.1489396782</v>
      </c>
      <c r="M83" s="55"/>
      <c r="Q83" s="56"/>
    </row>
    <row r="84" customFormat="false" ht="15" hidden="false" customHeight="false" outlineLevel="0" collapsed="false">
      <c r="A84" s="50" t="n">
        <v>63</v>
      </c>
      <c r="B84" s="51" t="n">
        <f aca="false">B83-D83</f>
        <v>1041474.59263392</v>
      </c>
      <c r="C84" s="51" t="n">
        <f aca="false">$E$8/12*B84</f>
        <v>2603.6864815848</v>
      </c>
      <c r="D84" s="51" t="n">
        <f aca="false">E84-C84</f>
        <v>16708.4624580934</v>
      </c>
      <c r="E84" s="52" t="n">
        <f aca="false">IF(A84&lt;=$E$5*12,$E$10,0)</f>
        <v>19312.1489396782</v>
      </c>
      <c r="F84" s="53"/>
      <c r="G84" s="51" t="n">
        <v>63</v>
      </c>
      <c r="H84" s="51" t="n">
        <f aca="false">IF(K84&gt;0,H83+I83+K84,0)</f>
        <v>1004904.76311468</v>
      </c>
      <c r="I84" s="52" t="n">
        <f aca="false">IF(K84&gt;0,H84*$J$8/$J$10,0)</f>
        <v>1316.42523968023</v>
      </c>
      <c r="J84" s="51" t="n">
        <f aca="false">IF(H84&gt;0,SUM(I84+J83),0)</f>
        <v>41555.8051546313</v>
      </c>
      <c r="K84" s="52" t="n">
        <f aca="false">IF(A84&lt;=$E$5*12,$J$11,0)</f>
        <v>15312.1489396782</v>
      </c>
      <c r="M84" s="55"/>
      <c r="Q84" s="56"/>
    </row>
    <row r="85" customFormat="false" ht="15" hidden="false" customHeight="false" outlineLevel="0" collapsed="false">
      <c r="A85" s="50" t="n">
        <v>64</v>
      </c>
      <c r="B85" s="51" t="n">
        <f aca="false">B84-D84</f>
        <v>1024766.13017583</v>
      </c>
      <c r="C85" s="51" t="n">
        <f aca="false">$E$8/12*B85</f>
        <v>2561.91532543957</v>
      </c>
      <c r="D85" s="51" t="n">
        <f aca="false">E85-C85</f>
        <v>16750.2336142386</v>
      </c>
      <c r="E85" s="52" t="n">
        <f aca="false">IF(A85&lt;=$E$5*12,$E$10,0)</f>
        <v>19312.1489396782</v>
      </c>
      <c r="F85" s="53"/>
      <c r="G85" s="51" t="n">
        <v>64</v>
      </c>
      <c r="H85" s="51" t="n">
        <f aca="false">IF(K85&gt;0,H84+I84+K85,0)</f>
        <v>1021533.33729404</v>
      </c>
      <c r="I85" s="52" t="n">
        <f aca="false">IF(K85&gt;0,H85*$J$8/$J$10,0)</f>
        <v>1338.20867185519</v>
      </c>
      <c r="J85" s="51" t="n">
        <f aca="false">IF(H85&gt;0,SUM(I85+J84),0)</f>
        <v>42894.0138264865</v>
      </c>
      <c r="K85" s="52" t="n">
        <f aca="false">IF(A85&lt;=$E$5*12,$J$11,0)</f>
        <v>15312.1489396782</v>
      </c>
      <c r="M85" s="55"/>
      <c r="Q85" s="56"/>
    </row>
    <row r="86" customFormat="false" ht="15" hidden="false" customHeight="false" outlineLevel="0" collapsed="false">
      <c r="A86" s="50" t="n">
        <v>65</v>
      </c>
      <c r="B86" s="51" t="n">
        <f aca="false">B85-D85</f>
        <v>1008015.89656159</v>
      </c>
      <c r="C86" s="51" t="n">
        <f aca="false">$E$8/12*B86</f>
        <v>2520.03974140397</v>
      </c>
      <c r="D86" s="51" t="n">
        <f aca="false">E86-C86</f>
        <v>16792.1091982742</v>
      </c>
      <c r="E86" s="52" t="n">
        <f aca="false">IF(A86&lt;=$E$5*12,$E$10,0)</f>
        <v>19312.1489396782</v>
      </c>
      <c r="F86" s="53"/>
      <c r="G86" s="51" t="n">
        <v>65</v>
      </c>
      <c r="H86" s="51" t="n">
        <f aca="false">IF(K86&gt;0,H85+I85+K86,0)</f>
        <v>1038183.69490557</v>
      </c>
      <c r="I86" s="52" t="n">
        <f aca="false">IF(K86&gt;0,H86*$J$8/$J$10,0)</f>
        <v>1360.0206403263</v>
      </c>
      <c r="J86" s="51" t="n">
        <f aca="false">IF(H86&gt;0,SUM(I86+J85),0)</f>
        <v>44254.0344668128</v>
      </c>
      <c r="K86" s="52" t="n">
        <f aca="false">IF(A86&lt;=$E$5*12,$J$11,0)</f>
        <v>15312.1489396782</v>
      </c>
      <c r="M86" s="55"/>
      <c r="Q86" s="56"/>
    </row>
    <row r="87" customFormat="false" ht="15" hidden="false" customHeight="false" outlineLevel="0" collapsed="false">
      <c r="A87" s="50" t="n">
        <v>66</v>
      </c>
      <c r="B87" s="51" t="n">
        <f aca="false">B86-D86</f>
        <v>991223.787363315</v>
      </c>
      <c r="C87" s="51" t="n">
        <f aca="false">$E$8/12*B87</f>
        <v>2478.05946840829</v>
      </c>
      <c r="D87" s="51" t="n">
        <f aca="false">E87-C87</f>
        <v>16834.0894712699</v>
      </c>
      <c r="E87" s="52" t="n">
        <f aca="false">IF(A87&lt;=$E$5*12,$E$10,0)</f>
        <v>19312.1489396782</v>
      </c>
      <c r="F87" s="53"/>
      <c r="G87" s="51" t="n">
        <v>66</v>
      </c>
      <c r="H87" s="51" t="n">
        <f aca="false">IF(K87&gt;0,H86+I86+K87,0)</f>
        <v>1054855.86448558</v>
      </c>
      <c r="I87" s="52" t="n">
        <f aca="false">IF(K87&gt;0,H87*$J$8/$J$10,0)</f>
        <v>1381.8611824761</v>
      </c>
      <c r="J87" s="51" t="n">
        <f aca="false">IF(H87&gt;0,SUM(I87+J86),0)</f>
        <v>45635.8956492889</v>
      </c>
      <c r="K87" s="52" t="n">
        <f aca="false">IF(A87&lt;=$E$5*12,$J$11,0)</f>
        <v>15312.1489396782</v>
      </c>
      <c r="M87" s="55"/>
      <c r="Q87" s="56"/>
    </row>
    <row r="88" customFormat="false" ht="15" hidden="false" customHeight="false" outlineLevel="0" collapsed="false">
      <c r="A88" s="50" t="n">
        <v>67</v>
      </c>
      <c r="B88" s="51" t="n">
        <f aca="false">B87-D87</f>
        <v>974389.697892045</v>
      </c>
      <c r="C88" s="51" t="n">
        <f aca="false">$E$8/12*B88</f>
        <v>2435.97424473011</v>
      </c>
      <c r="D88" s="51" t="n">
        <f aca="false">E88-C88</f>
        <v>16876.1746949481</v>
      </c>
      <c r="E88" s="52" t="n">
        <f aca="false">IF(A88&lt;=$E$5*12,$E$10,0)</f>
        <v>19312.1489396782</v>
      </c>
      <c r="F88" s="53"/>
      <c r="G88" s="51" t="n">
        <v>67</v>
      </c>
      <c r="H88" s="51" t="n">
        <f aca="false">IF(K88&gt;0,H87+I87+K88,0)</f>
        <v>1071549.87460773</v>
      </c>
      <c r="I88" s="52" t="n">
        <f aca="false">IF(K88&gt;0,H88*$J$8/$J$10,0)</f>
        <v>1403.73033573613</v>
      </c>
      <c r="J88" s="51" t="n">
        <f aca="false">IF(H88&gt;0,SUM(I88+J87),0)</f>
        <v>47039.625985025</v>
      </c>
      <c r="K88" s="52" t="n">
        <f aca="false">IF(A88&lt;=$E$5*12,$J$11,0)</f>
        <v>15312.1489396782</v>
      </c>
      <c r="M88" s="55"/>
      <c r="Q88" s="56"/>
    </row>
    <row r="89" customFormat="false" ht="15" hidden="false" customHeight="false" outlineLevel="0" collapsed="false">
      <c r="A89" s="50" t="n">
        <v>68</v>
      </c>
      <c r="B89" s="51" t="n">
        <f aca="false">B88-D88</f>
        <v>957513.523197097</v>
      </c>
      <c r="C89" s="51" t="n">
        <f aca="false">$E$8/12*B89</f>
        <v>2393.78380799274</v>
      </c>
      <c r="D89" s="51" t="n">
        <f aca="false">E89-C89</f>
        <v>16918.3651316855</v>
      </c>
      <c r="E89" s="52" t="n">
        <f aca="false">IF(A89&lt;=$E$5*12,$E$10,0)</f>
        <v>19312.1489396782</v>
      </c>
      <c r="F89" s="53"/>
      <c r="G89" s="51" t="n">
        <v>68</v>
      </c>
      <c r="H89" s="51" t="n">
        <f aca="false">IF(K89&gt;0,H88+I88+K89,0)</f>
        <v>1088265.75388314</v>
      </c>
      <c r="I89" s="52" t="n">
        <f aca="false">IF(K89&gt;0,H89*$J$8/$J$10,0)</f>
        <v>1425.62813758692</v>
      </c>
      <c r="J89" s="51" t="n">
        <f aca="false">IF(H89&gt;0,SUM(I89+J88),0)</f>
        <v>48465.2541226119</v>
      </c>
      <c r="K89" s="52" t="n">
        <f aca="false">IF(A89&lt;=$E$5*12,$J$11,0)</f>
        <v>15312.1489396782</v>
      </c>
      <c r="M89" s="55"/>
      <c r="Q89" s="56"/>
    </row>
    <row r="90" customFormat="false" ht="15" hidden="false" customHeight="false" outlineLevel="0" collapsed="false">
      <c r="A90" s="50" t="n">
        <v>69</v>
      </c>
      <c r="B90" s="51" t="n">
        <f aca="false">B89-D89</f>
        <v>940595.158065411</v>
      </c>
      <c r="C90" s="51" t="n">
        <f aca="false">$E$8/12*B90</f>
        <v>2351.48789516353</v>
      </c>
      <c r="D90" s="51" t="n">
        <f aca="false">E90-C90</f>
        <v>16960.6610445147</v>
      </c>
      <c r="E90" s="52" t="n">
        <f aca="false">IF(A90&lt;=$E$5*12,$E$10,0)</f>
        <v>19312.1489396782</v>
      </c>
      <c r="F90" s="53"/>
      <c r="G90" s="51" t="n">
        <v>69</v>
      </c>
      <c r="H90" s="51" t="n">
        <f aca="false">IF(K90&gt;0,H89+I89+K90,0)</f>
        <v>1105003.53096041</v>
      </c>
      <c r="I90" s="52" t="n">
        <f aca="false">IF(K90&gt;0,H90*$J$8/$J$10,0)</f>
        <v>1447.55462555814</v>
      </c>
      <c r="J90" s="51" t="n">
        <f aca="false">IF(H90&gt;0,SUM(I90+J89),0)</f>
        <v>49912.8087481701</v>
      </c>
      <c r="K90" s="52" t="n">
        <f aca="false">IF(A90&lt;=$E$5*12,$J$11,0)</f>
        <v>15312.1489396782</v>
      </c>
      <c r="M90" s="55"/>
      <c r="Q90" s="56"/>
    </row>
    <row r="91" customFormat="false" ht="15" hidden="false" customHeight="false" outlineLevel="0" collapsed="false">
      <c r="A91" s="50" t="n">
        <v>70</v>
      </c>
      <c r="B91" s="51" t="n">
        <f aca="false">B90-D90</f>
        <v>923634.497020897</v>
      </c>
      <c r="C91" s="51" t="n">
        <f aca="false">$E$8/12*B91</f>
        <v>2309.08624255224</v>
      </c>
      <c r="D91" s="51" t="n">
        <f aca="false">E91-C91</f>
        <v>17003.062697126</v>
      </c>
      <c r="E91" s="52" t="n">
        <f aca="false">IF(A91&lt;=$E$5*12,$E$10,0)</f>
        <v>19312.1489396782</v>
      </c>
      <c r="F91" s="53"/>
      <c r="G91" s="51" t="n">
        <v>70</v>
      </c>
      <c r="H91" s="51" t="n">
        <f aca="false">IF(K91&gt;0,H90+I90+K91,0)</f>
        <v>1121763.23452565</v>
      </c>
      <c r="I91" s="52" t="n">
        <f aca="false">IF(K91&gt;0,H91*$J$8/$J$10,0)</f>
        <v>1469.5098372286</v>
      </c>
      <c r="J91" s="51" t="n">
        <f aca="false">IF(H91&gt;0,SUM(I91+J90),0)</f>
        <v>51382.3185853986</v>
      </c>
      <c r="K91" s="52" t="n">
        <f aca="false">IF(A91&lt;=$E$5*12,$J$11,0)</f>
        <v>15312.1489396782</v>
      </c>
      <c r="M91" s="55"/>
      <c r="Q91" s="56"/>
    </row>
    <row r="92" customFormat="false" ht="15" hidden="false" customHeight="false" outlineLevel="0" collapsed="false">
      <c r="A92" s="50" t="n">
        <v>71</v>
      </c>
      <c r="B92" s="51" t="n">
        <f aca="false">B91-D91</f>
        <v>906631.434323771</v>
      </c>
      <c r="C92" s="51" t="n">
        <f aca="false">$E$8/12*B92</f>
        <v>2266.57858580943</v>
      </c>
      <c r="D92" s="51" t="n">
        <f aca="false">E92-C92</f>
        <v>17045.5703538688</v>
      </c>
      <c r="E92" s="52" t="n">
        <f aca="false">IF(A92&lt;=$E$5*12,$E$10,0)</f>
        <v>19312.1489396782</v>
      </c>
      <c r="F92" s="53"/>
      <c r="G92" s="51" t="n">
        <v>71</v>
      </c>
      <c r="H92" s="51" t="n">
        <f aca="false">IF(K92&gt;0,H91+I91+K92,0)</f>
        <v>1138544.89330255</v>
      </c>
      <c r="I92" s="52" t="n">
        <f aca="false">IF(K92&gt;0,H92*$J$8/$J$10,0)</f>
        <v>1491.49381022634</v>
      </c>
      <c r="J92" s="51" t="n">
        <f aca="false">IF(H92&gt;0,SUM(I92+J91),0)</f>
        <v>52873.812395625</v>
      </c>
      <c r="K92" s="52" t="n">
        <f aca="false">IF(A92&lt;=$E$5*12,$J$11,0)</f>
        <v>15312.1489396782</v>
      </c>
      <c r="M92" s="55"/>
      <c r="Q92" s="56"/>
    </row>
    <row r="93" customFormat="false" ht="15" hidden="false" customHeight="false" outlineLevel="0" collapsed="false">
      <c r="A93" s="50" t="n">
        <v>72</v>
      </c>
      <c r="B93" s="51" t="n">
        <f aca="false">B92-D92</f>
        <v>889585.863969902</v>
      </c>
      <c r="C93" s="51" t="n">
        <f aca="false">$E$8/12*B93</f>
        <v>2223.96465992475</v>
      </c>
      <c r="D93" s="51" t="n">
        <f aca="false">E93-C93</f>
        <v>17088.1842797535</v>
      </c>
      <c r="E93" s="52" t="n">
        <f aca="false">IF(A93&lt;=$E$5*12,$E$10,0)</f>
        <v>19312.1489396782</v>
      </c>
      <c r="F93" s="53"/>
      <c r="G93" s="51" t="n">
        <v>72</v>
      </c>
      <c r="H93" s="51" t="n">
        <f aca="false">IF(K93&gt;0,H92+I92+K93,0)</f>
        <v>1155348.53605246</v>
      </c>
      <c r="I93" s="52" t="n">
        <f aca="false">IF(K93&gt;0,H93*$J$8/$J$10,0)</f>
        <v>1513.50658222872</v>
      </c>
      <c r="J93" s="51" t="n">
        <f aca="false">IF(H93&gt;0,SUM(I93+J92),0)</f>
        <v>54387.3189778537</v>
      </c>
      <c r="K93" s="52" t="n">
        <f aca="false">IF(A93&lt;=$E$5*12,$J$11,0)</f>
        <v>15312.1489396782</v>
      </c>
      <c r="M93" s="55"/>
      <c r="Q93" s="56"/>
    </row>
    <row r="94" customFormat="false" ht="15" hidden="false" customHeight="false" outlineLevel="0" collapsed="false">
      <c r="A94" s="50" t="n">
        <v>73</v>
      </c>
      <c r="B94" s="51" t="n">
        <f aca="false">B93-D93</f>
        <v>872497.679690149</v>
      </c>
      <c r="C94" s="51" t="n">
        <f aca="false">$E$8/12*B94</f>
        <v>2181.24419922537</v>
      </c>
      <c r="D94" s="51" t="n">
        <f aca="false">E94-C94</f>
        <v>17130.9047404528</v>
      </c>
      <c r="E94" s="52" t="n">
        <f aca="false">IF(A94&lt;=$E$5*12,$E$10,0)</f>
        <v>19312.1489396782</v>
      </c>
      <c r="F94" s="53" t="n">
        <v>7</v>
      </c>
      <c r="G94" s="51" t="n">
        <v>73</v>
      </c>
      <c r="H94" s="51" t="n">
        <f aca="false">IF(K94&gt;0,H93+I93+K94,0)</f>
        <v>1172174.19157436</v>
      </c>
      <c r="I94" s="52" t="n">
        <f aca="false">IF(K94&gt;0,H94*$J$8/$J$10,0)</f>
        <v>1535.54819096242</v>
      </c>
      <c r="J94" s="51" t="n">
        <f aca="false">IF(H94&gt;0,SUM(I94+J93),0)</f>
        <v>55922.8671688161</v>
      </c>
      <c r="K94" s="52" t="n">
        <f aca="false">IF(A94&lt;=$E$5*12,$J$11,0)</f>
        <v>15312.1489396782</v>
      </c>
      <c r="M94" s="55"/>
      <c r="Q94" s="56"/>
    </row>
    <row r="95" customFormat="false" ht="15" hidden="false" customHeight="false" outlineLevel="0" collapsed="false">
      <c r="A95" s="50" t="n">
        <v>74</v>
      </c>
      <c r="B95" s="51" t="n">
        <f aca="false">B94-D94</f>
        <v>855366.774949696</v>
      </c>
      <c r="C95" s="51" t="n">
        <f aca="false">$E$8/12*B95</f>
        <v>2138.41693737424</v>
      </c>
      <c r="D95" s="51" t="n">
        <f aca="false">E95-C95</f>
        <v>17173.732002304</v>
      </c>
      <c r="E95" s="52" t="n">
        <f aca="false">IF(A95&lt;=$E$5*12,$E$10,0)</f>
        <v>19312.1489396782</v>
      </c>
      <c r="F95" s="53"/>
      <c r="G95" s="51" t="n">
        <v>74</v>
      </c>
      <c r="H95" s="51" t="n">
        <f aca="false">IF(K95&gt;0,H94+I94+K95,0)</f>
        <v>1189021.888705</v>
      </c>
      <c r="I95" s="52" t="n">
        <f aca="false">IF(K95&gt;0,H95*$J$8/$J$10,0)</f>
        <v>1557.61867420356</v>
      </c>
      <c r="J95" s="51" t="n">
        <f aca="false">IF(H95&gt;0,SUM(I95+J94),0)</f>
        <v>57480.4858430197</v>
      </c>
      <c r="K95" s="52" t="n">
        <f aca="false">IF(A95&lt;=$E$5*12,$J$11,0)</f>
        <v>15312.1489396782</v>
      </c>
      <c r="M95" s="55"/>
      <c r="Q95" s="56"/>
    </row>
    <row r="96" customFormat="false" ht="15" hidden="false" customHeight="false" outlineLevel="0" collapsed="false">
      <c r="A96" s="50" t="n">
        <v>75</v>
      </c>
      <c r="B96" s="51" t="n">
        <f aca="false">B95-D95</f>
        <v>838193.042947392</v>
      </c>
      <c r="C96" s="51" t="n">
        <f aca="false">$E$8/12*B96</f>
        <v>2095.48260736848</v>
      </c>
      <c r="D96" s="51" t="n">
        <f aca="false">E96-C96</f>
        <v>17216.6663323097</v>
      </c>
      <c r="E96" s="52" t="n">
        <f aca="false">IF(A96&lt;=$E$5*12,$E$10,0)</f>
        <v>19312.1489396782</v>
      </c>
      <c r="F96" s="53"/>
      <c r="G96" s="51" t="n">
        <v>75</v>
      </c>
      <c r="H96" s="51" t="n">
        <f aca="false">IF(K96&gt;0,H95+I95+K96,0)</f>
        <v>1205891.65631889</v>
      </c>
      <c r="I96" s="52" t="n">
        <f aca="false">IF(K96&gt;0,H96*$J$8/$J$10,0)</f>
        <v>1579.71806977774</v>
      </c>
      <c r="J96" s="51" t="n">
        <f aca="false">IF(H96&gt;0,SUM(I96+J95),0)</f>
        <v>59060.2039127974</v>
      </c>
      <c r="K96" s="52" t="n">
        <f aca="false">IF(A96&lt;=$E$5*12,$J$11,0)</f>
        <v>15312.1489396782</v>
      </c>
      <c r="M96" s="55"/>
      <c r="Q96" s="56"/>
    </row>
    <row r="97" customFormat="false" ht="15" hidden="false" customHeight="false" outlineLevel="0" collapsed="false">
      <c r="A97" s="50" t="n">
        <v>76</v>
      </c>
      <c r="B97" s="51" t="n">
        <f aca="false">B96-D96</f>
        <v>820976.376615082</v>
      </c>
      <c r="C97" s="51" t="n">
        <f aca="false">$E$8/12*B97</f>
        <v>2052.4409415377</v>
      </c>
      <c r="D97" s="51" t="n">
        <f aca="false">E97-C97</f>
        <v>17259.7079981405</v>
      </c>
      <c r="E97" s="52" t="n">
        <f aca="false">IF(A97&lt;=$E$5*12,$E$10,0)</f>
        <v>19312.1489396782</v>
      </c>
      <c r="F97" s="53"/>
      <c r="G97" s="51" t="n">
        <v>76</v>
      </c>
      <c r="H97" s="51" t="n">
        <f aca="false">IF(K97&gt;0,H96+I96+K97,0)</f>
        <v>1222783.52332834</v>
      </c>
      <c r="I97" s="52" t="n">
        <f aca="false">IF(K97&gt;0,H97*$J$8/$J$10,0)</f>
        <v>1601.84641556013</v>
      </c>
      <c r="J97" s="51" t="n">
        <f aca="false">IF(H97&gt;0,SUM(I97+J96),0)</f>
        <v>60662.0503283575</v>
      </c>
      <c r="K97" s="52" t="n">
        <f aca="false">IF(A97&lt;=$E$5*12,$J$11,0)</f>
        <v>15312.1489396782</v>
      </c>
      <c r="M97" s="55"/>
      <c r="Q97" s="56"/>
    </row>
    <row r="98" customFormat="false" ht="15" hidden="false" customHeight="false" outlineLevel="0" collapsed="false">
      <c r="A98" s="50" t="n">
        <v>77</v>
      </c>
      <c r="B98" s="51" t="n">
        <f aca="false">B97-D97</f>
        <v>803716.668616941</v>
      </c>
      <c r="C98" s="51" t="n">
        <f aca="false">$E$8/12*B98</f>
        <v>2009.29167154235</v>
      </c>
      <c r="D98" s="51" t="n">
        <f aca="false">E98-C98</f>
        <v>17302.8572681359</v>
      </c>
      <c r="E98" s="52" t="n">
        <f aca="false">IF(A98&lt;=$E$5*12,$E$10,0)</f>
        <v>19312.1489396782</v>
      </c>
      <c r="F98" s="53"/>
      <c r="G98" s="51" t="n">
        <v>77</v>
      </c>
      <c r="H98" s="51" t="n">
        <f aca="false">IF(K98&gt;0,H97+I97+K98,0)</f>
        <v>1239697.51868358</v>
      </c>
      <c r="I98" s="52" t="n">
        <f aca="false">IF(K98&gt;0,H98*$J$8/$J$10,0)</f>
        <v>1624.00374947549</v>
      </c>
      <c r="J98" s="51" t="n">
        <f aca="false">IF(H98&gt;0,SUM(I98+J97),0)</f>
        <v>62286.054077833</v>
      </c>
      <c r="K98" s="52" t="n">
        <f aca="false">IF(A98&lt;=$E$5*12,$J$11,0)</f>
        <v>15312.1489396782</v>
      </c>
      <c r="M98" s="55"/>
      <c r="Q98" s="56"/>
    </row>
    <row r="99" customFormat="false" ht="15" hidden="false" customHeight="false" outlineLevel="0" collapsed="false">
      <c r="A99" s="50" t="n">
        <v>78</v>
      </c>
      <c r="B99" s="51" t="n">
        <f aca="false">B98-D98</f>
        <v>786413.811348806</v>
      </c>
      <c r="C99" s="51" t="n">
        <f aca="false">$E$8/12*B99</f>
        <v>1966.03452837201</v>
      </c>
      <c r="D99" s="51" t="n">
        <f aca="false">E99-C99</f>
        <v>17346.1144113062</v>
      </c>
      <c r="E99" s="52" t="n">
        <f aca="false">IF(A99&lt;=$E$5*12,$E$10,0)</f>
        <v>19312.1489396782</v>
      </c>
      <c r="F99" s="53"/>
      <c r="G99" s="51" t="n">
        <v>78</v>
      </c>
      <c r="H99" s="51" t="n">
        <f aca="false">IF(K99&gt;0,H98+I98+K99,0)</f>
        <v>1256633.67137273</v>
      </c>
      <c r="I99" s="52" t="n">
        <f aca="false">IF(K99&gt;0,H99*$J$8/$J$10,0)</f>
        <v>1646.19010949828</v>
      </c>
      <c r="J99" s="51" t="n">
        <f aca="false">IF(H99&gt;0,SUM(I99+J98),0)</f>
        <v>63932.2441873313</v>
      </c>
      <c r="K99" s="52" t="n">
        <f aca="false">IF(A99&lt;=$E$5*12,$J$11,0)</f>
        <v>15312.1489396782</v>
      </c>
      <c r="M99" s="55"/>
      <c r="Q99" s="56"/>
    </row>
    <row r="100" customFormat="false" ht="15" hidden="false" customHeight="false" outlineLevel="0" collapsed="false">
      <c r="A100" s="50" t="n">
        <v>79</v>
      </c>
      <c r="B100" s="51" t="n">
        <f aca="false">B99-D99</f>
        <v>769067.696937499</v>
      </c>
      <c r="C100" s="51" t="n">
        <f aca="false">$E$8/12*B100</f>
        <v>1922.66924234375</v>
      </c>
      <c r="D100" s="51" t="n">
        <f aca="false">E100-C100</f>
        <v>17389.4796973345</v>
      </c>
      <c r="E100" s="52" t="n">
        <f aca="false">IF(A100&lt;=$E$5*12,$E$10,0)</f>
        <v>19312.1489396782</v>
      </c>
      <c r="F100" s="53"/>
      <c r="G100" s="51" t="n">
        <v>79</v>
      </c>
      <c r="H100" s="51" t="n">
        <f aca="false">IF(K100&gt;0,H99+I99+K100,0)</f>
        <v>1273592.01042191</v>
      </c>
      <c r="I100" s="52" t="n">
        <f aca="false">IF(K100&gt;0,H100*$J$8/$J$10,0)</f>
        <v>1668.4055336527</v>
      </c>
      <c r="J100" s="51" t="n">
        <f aca="false">IF(H100&gt;0,SUM(I100+J99),0)</f>
        <v>65600.649720984</v>
      </c>
      <c r="K100" s="52" t="n">
        <f aca="false">IF(A100&lt;=$E$5*12,$J$11,0)</f>
        <v>15312.1489396782</v>
      </c>
      <c r="M100" s="55"/>
      <c r="Q100" s="56"/>
    </row>
    <row r="101" customFormat="false" ht="15" hidden="false" customHeight="false" outlineLevel="0" collapsed="false">
      <c r="A101" s="50" t="n">
        <v>80</v>
      </c>
      <c r="B101" s="51" t="n">
        <f aca="false">B100-D100</f>
        <v>751678.217240165</v>
      </c>
      <c r="C101" s="51" t="n">
        <f aca="false">$E$8/12*B101</f>
        <v>1879.19554310041</v>
      </c>
      <c r="D101" s="51" t="n">
        <f aca="false">E101-C101</f>
        <v>17432.9533965778</v>
      </c>
      <c r="E101" s="52" t="n">
        <f aca="false">IF(A101&lt;=$E$5*12,$E$10,0)</f>
        <v>19312.1489396782</v>
      </c>
      <c r="F101" s="53"/>
      <c r="G101" s="51" t="n">
        <v>80</v>
      </c>
      <c r="H101" s="51" t="n">
        <f aca="false">IF(K101&gt;0,H100+I100+K101,0)</f>
        <v>1290572.56489524</v>
      </c>
      <c r="I101" s="52" t="n">
        <f aca="false">IF(K101&gt;0,H101*$J$8/$J$10,0)</f>
        <v>1690.65006001277</v>
      </c>
      <c r="J101" s="51" t="n">
        <f aca="false">IF(H101&gt;0,SUM(I101+J100),0)</f>
        <v>67291.2997809968</v>
      </c>
      <c r="K101" s="52" t="n">
        <f aca="false">IF(A101&lt;=$E$5*12,$J$11,0)</f>
        <v>15312.1489396782</v>
      </c>
      <c r="M101" s="55"/>
      <c r="Q101" s="56"/>
    </row>
    <row r="102" customFormat="false" ht="15" hidden="false" customHeight="false" outlineLevel="0" collapsed="false">
      <c r="A102" s="50" t="n">
        <v>81</v>
      </c>
      <c r="B102" s="51" t="n">
        <f aca="false">B101-D101</f>
        <v>734245.263843587</v>
      </c>
      <c r="C102" s="51" t="n">
        <f aca="false">$E$8/12*B102</f>
        <v>1835.61315960897</v>
      </c>
      <c r="D102" s="51" t="n">
        <f aca="false">E102-C102</f>
        <v>17476.5357800692</v>
      </c>
      <c r="E102" s="52" t="n">
        <f aca="false">IF(A102&lt;=$E$5*12,$E$10,0)</f>
        <v>19312.1489396782</v>
      </c>
      <c r="F102" s="53"/>
      <c r="G102" s="51" t="n">
        <v>81</v>
      </c>
      <c r="H102" s="51" t="n">
        <f aca="false">IF(K102&gt;0,H101+I101+K102,0)</f>
        <v>1307575.36389493</v>
      </c>
      <c r="I102" s="52" t="n">
        <f aca="false">IF(K102&gt;0,H102*$J$8/$J$10,0)</f>
        <v>1712.92372670236</v>
      </c>
      <c r="J102" s="51" t="n">
        <f aca="false">IF(H102&gt;0,SUM(I102+J101),0)</f>
        <v>69004.2235076991</v>
      </c>
      <c r="K102" s="52" t="n">
        <f aca="false">IF(A102&lt;=$E$5*12,$J$11,0)</f>
        <v>15312.1489396782</v>
      </c>
      <c r="M102" s="55"/>
      <c r="Q102" s="56"/>
    </row>
    <row r="103" customFormat="false" ht="15" hidden="false" customHeight="false" outlineLevel="0" collapsed="false">
      <c r="A103" s="50" t="n">
        <v>82</v>
      </c>
      <c r="B103" s="51" t="n">
        <f aca="false">B102-D102</f>
        <v>716768.728063518</v>
      </c>
      <c r="C103" s="51" t="n">
        <f aca="false">$E$8/12*B103</f>
        <v>1791.92182015879</v>
      </c>
      <c r="D103" s="51" t="n">
        <f aca="false">E103-C103</f>
        <v>17520.2271195194</v>
      </c>
      <c r="E103" s="52" t="n">
        <f aca="false">IF(A103&lt;=$E$5*12,$E$10,0)</f>
        <v>19312.1489396782</v>
      </c>
      <c r="F103" s="53"/>
      <c r="G103" s="51" t="n">
        <v>82</v>
      </c>
      <c r="H103" s="51" t="n">
        <f aca="false">IF(K103&gt;0,H102+I102+K103,0)</f>
        <v>1324600.43656131</v>
      </c>
      <c r="I103" s="52" t="n">
        <f aca="false">IF(K103&gt;0,H103*$J$8/$J$10,0)</f>
        <v>1735.22657189532</v>
      </c>
      <c r="J103" s="51" t="n">
        <f aca="false">IF(H103&gt;0,SUM(I103+J102),0)</f>
        <v>70739.4500795945</v>
      </c>
      <c r="K103" s="52" t="n">
        <f aca="false">IF(A103&lt;=$E$5*12,$J$11,0)</f>
        <v>15312.1489396782</v>
      </c>
      <c r="M103" s="55"/>
      <c r="Q103" s="56"/>
    </row>
    <row r="104" customFormat="false" ht="15" hidden="false" customHeight="false" outlineLevel="0" collapsed="false">
      <c r="A104" s="50" t="n">
        <v>83</v>
      </c>
      <c r="B104" s="51" t="n">
        <f aca="false">B103-D103</f>
        <v>699248.500943998</v>
      </c>
      <c r="C104" s="51" t="n">
        <f aca="false">$E$8/12*B104</f>
        <v>1748.12125236</v>
      </c>
      <c r="D104" s="51" t="n">
        <f aca="false">E104-C104</f>
        <v>17564.0276873182</v>
      </c>
      <c r="E104" s="52" t="n">
        <f aca="false">IF(A104&lt;=$E$5*12,$E$10,0)</f>
        <v>19312.1489396782</v>
      </c>
      <c r="F104" s="53"/>
      <c r="G104" s="51" t="n">
        <v>83</v>
      </c>
      <c r="H104" s="51" t="n">
        <f aca="false">IF(K104&gt;0,H103+I103+K104,0)</f>
        <v>1341647.81207289</v>
      </c>
      <c r="I104" s="52" t="n">
        <f aca="false">IF(K104&gt;0,H104*$J$8/$J$10,0)</f>
        <v>1757.55863381548</v>
      </c>
      <c r="J104" s="51" t="n">
        <f aca="false">IF(H104&gt;0,SUM(I104+J103),0)</f>
        <v>72497.0087134099</v>
      </c>
      <c r="K104" s="52" t="n">
        <f aca="false">IF(A104&lt;=$E$5*12,$J$11,0)</f>
        <v>15312.1489396782</v>
      </c>
      <c r="M104" s="55"/>
      <c r="Q104" s="56"/>
    </row>
    <row r="105" customFormat="false" ht="15" hidden="false" customHeight="false" outlineLevel="0" collapsed="false">
      <c r="A105" s="50" t="n">
        <v>84</v>
      </c>
      <c r="B105" s="51" t="n">
        <f aca="false">B104-D104</f>
        <v>681684.47325668</v>
      </c>
      <c r="C105" s="51" t="n">
        <f aca="false">$E$8/12*B105</f>
        <v>1704.2111831417</v>
      </c>
      <c r="D105" s="51" t="n">
        <f aca="false">E105-C105</f>
        <v>17607.9377565365</v>
      </c>
      <c r="E105" s="52" t="n">
        <f aca="false">IF(A105&lt;=$E$5*12,$E$10,0)</f>
        <v>19312.1489396782</v>
      </c>
      <c r="F105" s="53"/>
      <c r="G105" s="51" t="n">
        <v>84</v>
      </c>
      <c r="H105" s="51" t="n">
        <f aca="false">IF(K105&gt;0,H104+I104+K105,0)</f>
        <v>1358717.51964638</v>
      </c>
      <c r="I105" s="52" t="n">
        <f aca="false">IF(K105&gt;0,H105*$J$8/$J$10,0)</f>
        <v>1779.91995073676</v>
      </c>
      <c r="J105" s="51" t="n">
        <f aca="false">IF(H105&gt;0,SUM(I105+J104),0)</f>
        <v>74276.9286641467</v>
      </c>
      <c r="K105" s="52" t="n">
        <f aca="false">IF(A105&lt;=$E$5*12,$J$11,0)</f>
        <v>15312.1489396782</v>
      </c>
      <c r="M105" s="55"/>
      <c r="Q105" s="56"/>
    </row>
    <row r="106" customFormat="false" ht="15" hidden="false" customHeight="false" outlineLevel="0" collapsed="false">
      <c r="A106" s="50" t="n">
        <v>85</v>
      </c>
      <c r="B106" s="51" t="n">
        <f aca="false">B105-D105</f>
        <v>664076.535500144</v>
      </c>
      <c r="C106" s="51" t="n">
        <f aca="false">$E$8/12*B106</f>
        <v>1660.19133875036</v>
      </c>
      <c r="D106" s="51" t="n">
        <f aca="false">E106-C106</f>
        <v>17651.9576009279</v>
      </c>
      <c r="E106" s="52" t="n">
        <f aca="false">IF(A106&lt;=$E$5*12,$E$10,0)</f>
        <v>19312.1489396782</v>
      </c>
      <c r="F106" s="53" t="n">
        <v>8</v>
      </c>
      <c r="G106" s="51" t="n">
        <v>85</v>
      </c>
      <c r="H106" s="51" t="n">
        <f aca="false">IF(K106&gt;0,H105+I105+K106,0)</f>
        <v>1375809.5885368</v>
      </c>
      <c r="I106" s="52" t="n">
        <f aca="false">IF(K106&gt;0,H106*$J$8/$J$10,0)</f>
        <v>1802.3105609832</v>
      </c>
      <c r="J106" s="51" t="n">
        <f aca="false">IF(H106&gt;0,SUM(I106+J105),0)</f>
        <v>76079.2392251299</v>
      </c>
      <c r="K106" s="52" t="n">
        <f aca="false">IF(A106&lt;=$E$5*12,$J$11,0)</f>
        <v>15312.1489396782</v>
      </c>
      <c r="M106" s="55"/>
      <c r="Q106" s="56"/>
    </row>
    <row r="107" customFormat="false" ht="15" hidden="false" customHeight="false" outlineLevel="0" collapsed="false">
      <c r="A107" s="50" t="n">
        <v>86</v>
      </c>
      <c r="B107" s="51" t="n">
        <f aca="false">B106-D106</f>
        <v>646424.577899216</v>
      </c>
      <c r="C107" s="51" t="n">
        <f aca="false">$E$8/12*B107</f>
        <v>1616.06144474804</v>
      </c>
      <c r="D107" s="51" t="n">
        <f aca="false">E107-C107</f>
        <v>17696.0874949302</v>
      </c>
      <c r="E107" s="52" t="n">
        <f aca="false">IF(A107&lt;=$E$5*12,$E$10,0)</f>
        <v>19312.1489396782</v>
      </c>
      <c r="F107" s="53"/>
      <c r="G107" s="51" t="n">
        <v>86</v>
      </c>
      <c r="H107" s="51" t="n">
        <f aca="false">IF(K107&gt;0,H106+I106+K107,0)</f>
        <v>1392924.04803746</v>
      </c>
      <c r="I107" s="52" t="n">
        <f aca="false">IF(K107&gt;0,H107*$J$8/$J$10,0)</f>
        <v>1824.73050292907</v>
      </c>
      <c r="J107" s="51" t="n">
        <f aca="false">IF(H107&gt;0,SUM(I107+J106),0)</f>
        <v>77903.969728059</v>
      </c>
      <c r="K107" s="52" t="n">
        <f aca="false">IF(A107&lt;=$E$5*12,$J$11,0)</f>
        <v>15312.1489396782</v>
      </c>
      <c r="M107" s="55"/>
      <c r="Q107" s="56"/>
    </row>
    <row r="108" customFormat="false" ht="15" hidden="false" customHeight="false" outlineLevel="0" collapsed="false">
      <c r="A108" s="50" t="n">
        <v>87</v>
      </c>
      <c r="B108" s="51" t="n">
        <f aca="false">B107-D107</f>
        <v>628728.490404286</v>
      </c>
      <c r="C108" s="51" t="n">
        <f aca="false">$E$8/12*B108</f>
        <v>1571.82122601071</v>
      </c>
      <c r="D108" s="51" t="n">
        <f aca="false">E108-C108</f>
        <v>17740.3277136675</v>
      </c>
      <c r="E108" s="52" t="n">
        <f aca="false">IF(A108&lt;=$E$5*12,$E$10,0)</f>
        <v>19312.1489396782</v>
      </c>
      <c r="F108" s="53"/>
      <c r="G108" s="51" t="n">
        <v>87</v>
      </c>
      <c r="H108" s="51" t="n">
        <f aca="false">IF(K108&gt;0,H107+I107+K108,0)</f>
        <v>1410060.92748006</v>
      </c>
      <c r="I108" s="52" t="n">
        <f aca="false">IF(K108&gt;0,H108*$J$8/$J$10,0)</f>
        <v>1847.17981499888</v>
      </c>
      <c r="J108" s="51" t="n">
        <f aca="false">IF(H108&gt;0,SUM(I108+J107),0)</f>
        <v>79751.1495430579</v>
      </c>
      <c r="K108" s="52" t="n">
        <f aca="false">IF(A108&lt;=$E$5*12,$J$11,0)</f>
        <v>15312.1489396782</v>
      </c>
      <c r="M108" s="55"/>
      <c r="Q108" s="56"/>
    </row>
    <row r="109" customFormat="false" ht="15" hidden="false" customHeight="false" outlineLevel="0" collapsed="false">
      <c r="A109" s="50" t="n">
        <v>88</v>
      </c>
      <c r="B109" s="51" t="n">
        <f aca="false">B108-D108</f>
        <v>610988.162690618</v>
      </c>
      <c r="C109" s="51" t="n">
        <f aca="false">$E$8/12*B109</f>
        <v>1527.47040672655</v>
      </c>
      <c r="D109" s="51" t="n">
        <f aca="false">E109-C109</f>
        <v>17784.6785329517</v>
      </c>
      <c r="E109" s="52" t="n">
        <f aca="false">IF(A109&lt;=$E$5*12,$E$10,0)</f>
        <v>19312.1489396782</v>
      </c>
      <c r="F109" s="53"/>
      <c r="G109" s="51" t="n">
        <v>88</v>
      </c>
      <c r="H109" s="51" t="n">
        <f aca="false">IF(K109&gt;0,H108+I108+K109,0)</f>
        <v>1427220.25623474</v>
      </c>
      <c r="I109" s="52" t="n">
        <f aca="false">IF(K109&gt;0,H109*$J$8/$J$10,0)</f>
        <v>1869.65853566751</v>
      </c>
      <c r="J109" s="51" t="n">
        <f aca="false">IF(H109&gt;0,SUM(I109+J108),0)</f>
        <v>81620.8080787254</v>
      </c>
      <c r="K109" s="52" t="n">
        <f aca="false">IF(A109&lt;=$E$5*12,$J$11,0)</f>
        <v>15312.1489396782</v>
      </c>
      <c r="M109" s="55"/>
      <c r="Q109" s="56"/>
    </row>
    <row r="110" customFormat="false" ht="15" hidden="false" customHeight="false" outlineLevel="0" collapsed="false">
      <c r="A110" s="50" t="n">
        <v>89</v>
      </c>
      <c r="B110" s="51" t="n">
        <f aca="false">B109-D109</f>
        <v>593203.484157666</v>
      </c>
      <c r="C110" s="51" t="n">
        <f aca="false">$E$8/12*B110</f>
        <v>1483.00871039417</v>
      </c>
      <c r="D110" s="51" t="n">
        <f aca="false">E110-C110</f>
        <v>17829.1402292841</v>
      </c>
      <c r="E110" s="52" t="n">
        <f aca="false">IF(A110&lt;=$E$5*12,$E$10,0)</f>
        <v>19312.1489396782</v>
      </c>
      <c r="F110" s="53"/>
      <c r="G110" s="51" t="n">
        <v>89</v>
      </c>
      <c r="H110" s="51" t="n">
        <f aca="false">IF(K110&gt;0,H109+I109+K110,0)</f>
        <v>1444402.06371009</v>
      </c>
      <c r="I110" s="52" t="n">
        <f aca="false">IF(K110&gt;0,H110*$J$8/$J$10,0)</f>
        <v>1892.16670346021</v>
      </c>
      <c r="J110" s="51" t="n">
        <f aca="false">IF(H110&gt;0,SUM(I110+J109),0)</f>
        <v>83512.9747821856</v>
      </c>
      <c r="K110" s="52" t="n">
        <f aca="false">IF(A110&lt;=$E$5*12,$J$11,0)</f>
        <v>15312.1489396782</v>
      </c>
      <c r="M110" s="55"/>
      <c r="Q110" s="56"/>
    </row>
    <row r="111" customFormat="false" ht="15" hidden="false" customHeight="false" outlineLevel="0" collapsed="false">
      <c r="A111" s="50" t="n">
        <v>90</v>
      </c>
      <c r="B111" s="51" t="n">
        <f aca="false">B110-D110</f>
        <v>575374.343928382</v>
      </c>
      <c r="C111" s="51" t="n">
        <f aca="false">$E$8/12*B111</f>
        <v>1438.43585982096</v>
      </c>
      <c r="D111" s="51" t="n">
        <f aca="false">E111-C111</f>
        <v>17873.7130798573</v>
      </c>
      <c r="E111" s="52" t="n">
        <f aca="false">IF(A111&lt;=$E$5*12,$E$10,0)</f>
        <v>19312.1489396782</v>
      </c>
      <c r="F111" s="53"/>
      <c r="G111" s="51" t="n">
        <v>90</v>
      </c>
      <c r="H111" s="51" t="n">
        <f aca="false">IF(K111&gt;0,H110+I110+K111,0)</f>
        <v>1461606.37935323</v>
      </c>
      <c r="I111" s="52" t="n">
        <f aca="false">IF(K111&gt;0,H111*$J$8/$J$10,0)</f>
        <v>1914.70435695273</v>
      </c>
      <c r="J111" s="51" t="n">
        <f aca="false">IF(H111&gt;0,SUM(I111+J110),0)</f>
        <v>85427.6791391383</v>
      </c>
      <c r="K111" s="52" t="n">
        <f aca="false">IF(A111&lt;=$E$5*12,$J$11,0)</f>
        <v>15312.1489396782</v>
      </c>
      <c r="M111" s="55"/>
      <c r="Q111" s="56"/>
    </row>
    <row r="112" customFormat="false" ht="15" hidden="false" customHeight="false" outlineLevel="0" collapsed="false">
      <c r="A112" s="50" t="n">
        <v>91</v>
      </c>
      <c r="B112" s="51" t="n">
        <f aca="false">B111-D111</f>
        <v>557500.630848525</v>
      </c>
      <c r="C112" s="51" t="n">
        <f aca="false">$E$8/12*B112</f>
        <v>1393.75157712131</v>
      </c>
      <c r="D112" s="51" t="n">
        <f aca="false">E112-C112</f>
        <v>17918.3973625569</v>
      </c>
      <c r="E112" s="52" t="n">
        <f aca="false">IF(A112&lt;=$E$5*12,$E$10,0)</f>
        <v>19312.1489396782</v>
      </c>
      <c r="F112" s="53"/>
      <c r="G112" s="51" t="n">
        <v>91</v>
      </c>
      <c r="H112" s="51" t="n">
        <f aca="false">IF(K112&gt;0,H111+I111+K112,0)</f>
        <v>1478833.23264986</v>
      </c>
      <c r="I112" s="52" t="n">
        <f aca="false">IF(K112&gt;0,H112*$J$8/$J$10,0)</f>
        <v>1937.27153477131</v>
      </c>
      <c r="J112" s="51" t="n">
        <f aca="false">IF(H112&gt;0,SUM(I112+J111),0)</f>
        <v>87364.9506739096</v>
      </c>
      <c r="K112" s="52" t="n">
        <f aca="false">IF(A112&lt;=$E$5*12,$J$11,0)</f>
        <v>15312.1489396782</v>
      </c>
      <c r="M112" s="55"/>
      <c r="Q112" s="56"/>
    </row>
    <row r="113" customFormat="false" ht="15" hidden="false" customHeight="false" outlineLevel="0" collapsed="false">
      <c r="A113" s="50" t="n">
        <v>92</v>
      </c>
      <c r="B113" s="51" t="n">
        <f aca="false">B112-D112</f>
        <v>539582.233485968</v>
      </c>
      <c r="C113" s="51" t="n">
        <f aca="false">$E$8/12*B113</f>
        <v>1348.95558371492</v>
      </c>
      <c r="D113" s="51" t="n">
        <f aca="false">E113-C113</f>
        <v>17963.1933559633</v>
      </c>
      <c r="E113" s="52" t="n">
        <f aca="false">IF(A113&lt;=$E$5*12,$E$10,0)</f>
        <v>19312.1489396782</v>
      </c>
      <c r="F113" s="53"/>
      <c r="G113" s="51" t="n">
        <v>92</v>
      </c>
      <c r="H113" s="51" t="n">
        <f aca="false">IF(K113&gt;0,H112+I112+K113,0)</f>
        <v>1496082.65312431</v>
      </c>
      <c r="I113" s="52" t="n">
        <f aca="false">IF(K113&gt;0,H113*$J$8/$J$10,0)</f>
        <v>1959.86827559284</v>
      </c>
      <c r="J113" s="51" t="n">
        <f aca="false">IF(H113&gt;0,SUM(I113+J112),0)</f>
        <v>89324.8189495025</v>
      </c>
      <c r="K113" s="52" t="n">
        <f aca="false">IF(A113&lt;=$E$5*12,$J$11,0)</f>
        <v>15312.1489396782</v>
      </c>
      <c r="M113" s="55"/>
      <c r="Q113" s="56"/>
    </row>
    <row r="114" customFormat="false" ht="15" hidden="false" customHeight="false" outlineLevel="0" collapsed="false">
      <c r="A114" s="50" t="n">
        <v>93</v>
      </c>
      <c r="B114" s="51" t="n">
        <f aca="false">B113-D113</f>
        <v>521619.040130005</v>
      </c>
      <c r="C114" s="51" t="n">
        <f aca="false">$E$8/12*B114</f>
        <v>1304.04760032501</v>
      </c>
      <c r="D114" s="51" t="n">
        <f aca="false">E114-C114</f>
        <v>18008.1013393532</v>
      </c>
      <c r="E114" s="52" t="n">
        <f aca="false">IF(A114&lt;=$E$5*12,$E$10,0)</f>
        <v>19312.1489396782</v>
      </c>
      <c r="F114" s="53"/>
      <c r="G114" s="51" t="n">
        <v>93</v>
      </c>
      <c r="H114" s="51" t="n">
        <f aca="false">IF(K114&gt;0,H113+I113+K114,0)</f>
        <v>1513354.67033958</v>
      </c>
      <c r="I114" s="52" t="n">
        <f aca="false">IF(K114&gt;0,H114*$J$8/$J$10,0)</f>
        <v>1982.49461814485</v>
      </c>
      <c r="J114" s="51" t="n">
        <f aca="false">IF(H114&gt;0,SUM(I114+J113),0)</f>
        <v>91307.3135676473</v>
      </c>
      <c r="K114" s="52" t="n">
        <f aca="false">IF(A114&lt;=$E$5*12,$J$11,0)</f>
        <v>15312.1489396782</v>
      </c>
      <c r="M114" s="55"/>
      <c r="Q114" s="56"/>
    </row>
    <row r="115" customFormat="false" ht="15" hidden="false" customHeight="false" outlineLevel="0" collapsed="false">
      <c r="A115" s="50" t="n">
        <v>94</v>
      </c>
      <c r="B115" s="51" t="n">
        <f aca="false">B114-D114</f>
        <v>503610.938790652</v>
      </c>
      <c r="C115" s="51" t="n">
        <f aca="false">$E$8/12*B115</f>
        <v>1259.02734697663</v>
      </c>
      <c r="D115" s="51" t="n">
        <f aca="false">E115-C115</f>
        <v>18053.1215927016</v>
      </c>
      <c r="E115" s="52" t="n">
        <f aca="false">IF(A115&lt;=$E$5*12,$E$10,0)</f>
        <v>19312.1489396782</v>
      </c>
      <c r="F115" s="53"/>
      <c r="G115" s="51" t="n">
        <v>94</v>
      </c>
      <c r="H115" s="51" t="n">
        <f aca="false">IF(K115&gt;0,H114+I114+K115,0)</f>
        <v>1530649.3138974</v>
      </c>
      <c r="I115" s="52" t="n">
        <f aca="false">IF(K115&gt;0,H115*$J$8/$J$10,0)</f>
        <v>2005.15060120559</v>
      </c>
      <c r="J115" s="51" t="n">
        <f aca="false">IF(H115&gt;0,SUM(I115+J114),0)</f>
        <v>93312.4641688529</v>
      </c>
      <c r="K115" s="52" t="n">
        <f aca="false">IF(A115&lt;=$E$5*12,$J$11,0)</f>
        <v>15312.1489396782</v>
      </c>
      <c r="M115" s="55"/>
      <c r="Q115" s="56"/>
    </row>
    <row r="116" customFormat="false" ht="15" hidden="false" customHeight="false" outlineLevel="0" collapsed="false">
      <c r="A116" s="50" t="n">
        <v>95</v>
      </c>
      <c r="B116" s="51" t="n">
        <f aca="false">B115-D115</f>
        <v>485557.81719795</v>
      </c>
      <c r="C116" s="51" t="n">
        <f aca="false">$E$8/12*B116</f>
        <v>1213.89454299488</v>
      </c>
      <c r="D116" s="51" t="n">
        <f aca="false">E116-C116</f>
        <v>18098.2543966833</v>
      </c>
      <c r="E116" s="52" t="n">
        <f aca="false">IF(A116&lt;=$E$5*12,$E$10,0)</f>
        <v>19312.1489396782</v>
      </c>
      <c r="F116" s="53"/>
      <c r="G116" s="51" t="n">
        <v>95</v>
      </c>
      <c r="H116" s="51" t="n">
        <f aca="false">IF(K116&gt;0,H115+I115+K116,0)</f>
        <v>1547966.61343828</v>
      </c>
      <c r="I116" s="52" t="n">
        <f aca="false">IF(K116&gt;0,H116*$J$8/$J$10,0)</f>
        <v>2027.83626360415</v>
      </c>
      <c r="J116" s="51" t="n">
        <f aca="false">IF(H116&gt;0,SUM(I116+J115),0)</f>
        <v>95340.3004324571</v>
      </c>
      <c r="K116" s="52" t="n">
        <f aca="false">IF(A116&lt;=$E$5*12,$J$11,0)</f>
        <v>15312.1489396782</v>
      </c>
      <c r="M116" s="55"/>
      <c r="Q116" s="56"/>
    </row>
    <row r="117" customFormat="false" ht="15" hidden="false" customHeight="false" outlineLevel="0" collapsed="false">
      <c r="A117" s="50" t="n">
        <v>96</v>
      </c>
      <c r="B117" s="51" t="n">
        <f aca="false">B116-D116</f>
        <v>467459.562801267</v>
      </c>
      <c r="C117" s="51" t="n">
        <f aca="false">$E$8/12*B117</f>
        <v>1168.64890700317</v>
      </c>
      <c r="D117" s="51" t="n">
        <f aca="false">E117-C117</f>
        <v>18143.500032675</v>
      </c>
      <c r="E117" s="52" t="n">
        <f aca="false">IF(A117&lt;=$E$5*12,$E$10,0)</f>
        <v>19312.1489396782</v>
      </c>
      <c r="F117" s="53"/>
      <c r="G117" s="51" t="n">
        <v>96</v>
      </c>
      <c r="H117" s="51" t="n">
        <f aca="false">IF(K117&gt;0,H116+I116+K117,0)</f>
        <v>1565306.59864157</v>
      </c>
      <c r="I117" s="52" t="n">
        <f aca="false">IF(K117&gt;0,H117*$J$8/$J$10,0)</f>
        <v>2050.55164422045</v>
      </c>
      <c r="J117" s="51" t="n">
        <f aca="false">IF(H117&gt;0,SUM(I117+J116),0)</f>
        <v>97390.8520766775</v>
      </c>
      <c r="K117" s="52" t="n">
        <f aca="false">IF(A117&lt;=$E$5*12,$J$11,0)</f>
        <v>15312.1489396782</v>
      </c>
      <c r="M117" s="55"/>
      <c r="Q117" s="56"/>
    </row>
    <row r="118" customFormat="false" ht="15" hidden="false" customHeight="false" outlineLevel="0" collapsed="false">
      <c r="A118" s="50" t="n">
        <v>97</v>
      </c>
      <c r="B118" s="51" t="n">
        <f aca="false">B117-D117</f>
        <v>449316.062768592</v>
      </c>
      <c r="C118" s="51" t="n">
        <f aca="false">$E$8/12*B118</f>
        <v>1123.29015692148</v>
      </c>
      <c r="D118" s="51" t="n">
        <f aca="false">E118-C118</f>
        <v>18188.8587827567</v>
      </c>
      <c r="E118" s="52" t="n">
        <f aca="false">IF(A118&lt;=$E$5*12,$E$10,0)</f>
        <v>19312.1489396782</v>
      </c>
      <c r="F118" s="53" t="n">
        <v>9</v>
      </c>
      <c r="G118" s="51" t="n">
        <v>97</v>
      </c>
      <c r="H118" s="51" t="n">
        <f aca="false">IF(K118&gt;0,H117+I117+K118,0)</f>
        <v>1582669.29922547</v>
      </c>
      <c r="I118" s="52" t="n">
        <f aca="false">IF(K118&gt;0,H118*$J$8/$J$10,0)</f>
        <v>2073.29678198536</v>
      </c>
      <c r="J118" s="51" t="n">
        <f aca="false">IF(H118&gt;0,SUM(I118+J117),0)</f>
        <v>99464.1488586629</v>
      </c>
      <c r="K118" s="52" t="n">
        <f aca="false">IF(A118&lt;=$E$5*12,$J$11,0)</f>
        <v>15312.1489396782</v>
      </c>
      <c r="M118" s="55"/>
      <c r="Q118" s="56"/>
    </row>
    <row r="119" customFormat="false" ht="15" hidden="false" customHeight="false" outlineLevel="0" collapsed="false">
      <c r="A119" s="50" t="n">
        <v>98</v>
      </c>
      <c r="B119" s="51" t="n">
        <f aca="false">B118-D118</f>
        <v>431127.203985835</v>
      </c>
      <c r="C119" s="51" t="n">
        <f aca="false">$E$8/12*B119</f>
        <v>1077.81800996459</v>
      </c>
      <c r="D119" s="51" t="n">
        <f aca="false">E119-C119</f>
        <v>18234.3309297136</v>
      </c>
      <c r="E119" s="52" t="n">
        <f aca="false">IF(A119&lt;=$E$5*12,$E$10,0)</f>
        <v>19312.1489396782</v>
      </c>
      <c r="F119" s="53"/>
      <c r="G119" s="51" t="n">
        <v>98</v>
      </c>
      <c r="H119" s="51" t="n">
        <f aca="false">IF(K119&gt;0,H118+I118+K119,0)</f>
        <v>1600054.74494713</v>
      </c>
      <c r="I119" s="52" t="n">
        <f aca="false">IF(K119&gt;0,H119*$J$8/$J$10,0)</f>
        <v>2096.07171588074</v>
      </c>
      <c r="J119" s="51" t="n">
        <f aca="false">IF(H119&gt;0,SUM(I119+J118),0)</f>
        <v>101560.220574544</v>
      </c>
      <c r="K119" s="52" t="n">
        <f aca="false">IF(A119&lt;=$E$5*12,$J$11,0)</f>
        <v>15312.1489396782</v>
      </c>
      <c r="M119" s="55"/>
      <c r="Q119" s="56"/>
    </row>
    <row r="120" customFormat="false" ht="15" hidden="false" customHeight="false" outlineLevel="0" collapsed="false">
      <c r="A120" s="50" t="n">
        <v>99</v>
      </c>
      <c r="B120" s="51" t="n">
        <f aca="false">B119-D119</f>
        <v>412892.873056121</v>
      </c>
      <c r="C120" s="51" t="n">
        <f aca="false">$E$8/12*B120</f>
        <v>1032.2321826403</v>
      </c>
      <c r="D120" s="51" t="n">
        <f aca="false">E120-C120</f>
        <v>18279.9167570379</v>
      </c>
      <c r="E120" s="52" t="n">
        <f aca="false">IF(A120&lt;=$E$5*12,$E$10,0)</f>
        <v>19312.1489396782</v>
      </c>
      <c r="F120" s="53"/>
      <c r="G120" s="51" t="n">
        <v>99</v>
      </c>
      <c r="H120" s="51" t="n">
        <f aca="false">IF(K120&gt;0,H119+I119+K120,0)</f>
        <v>1617462.96560269</v>
      </c>
      <c r="I120" s="52" t="n">
        <f aca="false">IF(K120&gt;0,H120*$J$8/$J$10,0)</f>
        <v>2118.87648493952</v>
      </c>
      <c r="J120" s="51" t="n">
        <f aca="false">IF(H120&gt;0,SUM(I120+J119),0)</f>
        <v>103679.097059483</v>
      </c>
      <c r="K120" s="52" t="n">
        <f aca="false">IF(A120&lt;=$E$5*12,$J$11,0)</f>
        <v>15312.1489396782</v>
      </c>
      <c r="M120" s="55"/>
      <c r="Q120" s="56"/>
    </row>
    <row r="121" customFormat="false" ht="15" hidden="false" customHeight="false" outlineLevel="0" collapsed="false">
      <c r="A121" s="50" t="n">
        <v>100</v>
      </c>
      <c r="B121" s="51" t="n">
        <f aca="false">B120-D120</f>
        <v>394612.956299083</v>
      </c>
      <c r="C121" s="51" t="n">
        <f aca="false">$E$8/12*B121</f>
        <v>986.532390747708</v>
      </c>
      <c r="D121" s="51" t="n">
        <f aca="false">E121-C121</f>
        <v>18325.6165489305</v>
      </c>
      <c r="E121" s="52" t="n">
        <f aca="false">IF(A121&lt;=$E$5*12,$E$10,0)</f>
        <v>19312.1489396782</v>
      </c>
      <c r="F121" s="53"/>
      <c r="G121" s="51" t="n">
        <v>100</v>
      </c>
      <c r="H121" s="51" t="n">
        <f aca="false">IF(K121&gt;0,H120+I120+K121,0)</f>
        <v>1634893.99102731</v>
      </c>
      <c r="I121" s="52" t="n">
        <f aca="false">IF(K121&gt;0,H121*$J$8/$J$10,0)</f>
        <v>2141.71112824577</v>
      </c>
      <c r="J121" s="51" t="n">
        <f aca="false">IF(H121&gt;0,SUM(I121+J120),0)</f>
        <v>105820.808187729</v>
      </c>
      <c r="K121" s="52" t="n">
        <f aca="false">IF(A121&lt;=$E$5*12,$J$11,0)</f>
        <v>15312.1489396782</v>
      </c>
      <c r="M121" s="55"/>
      <c r="Q121" s="56"/>
    </row>
    <row r="122" customFormat="false" ht="15" hidden="false" customHeight="false" outlineLevel="0" collapsed="false">
      <c r="A122" s="50" t="n">
        <v>101</v>
      </c>
      <c r="B122" s="51" t="n">
        <f aca="false">B121-D121</f>
        <v>376287.339750153</v>
      </c>
      <c r="C122" s="51" t="n">
        <f aca="false">$E$8/12*B122</f>
        <v>940.718349375382</v>
      </c>
      <c r="D122" s="51" t="n">
        <f aca="false">E122-C122</f>
        <v>18371.4305903028</v>
      </c>
      <c r="E122" s="52" t="n">
        <f aca="false">IF(A122&lt;=$E$5*12,$E$10,0)</f>
        <v>19312.1489396782</v>
      </c>
      <c r="F122" s="53"/>
      <c r="G122" s="51" t="n">
        <v>101</v>
      </c>
      <c r="H122" s="51" t="n">
        <f aca="false">IF(K122&gt;0,H121+I121+K122,0)</f>
        <v>1652347.85109523</v>
      </c>
      <c r="I122" s="52" t="n">
        <f aca="false">IF(K122&gt;0,H122*$J$8/$J$10,0)</f>
        <v>2164.57568493475</v>
      </c>
      <c r="J122" s="51" t="n">
        <f aca="false">IF(H122&gt;0,SUM(I122+J121),0)</f>
        <v>107985.383872664</v>
      </c>
      <c r="K122" s="52" t="n">
        <f aca="false">IF(A122&lt;=$E$5*12,$J$11,0)</f>
        <v>15312.1489396782</v>
      </c>
      <c r="M122" s="55"/>
      <c r="Q122" s="56"/>
    </row>
    <row r="123" customFormat="false" ht="15" hidden="false" customHeight="false" outlineLevel="0" collapsed="false">
      <c r="A123" s="50" t="n">
        <v>102</v>
      </c>
      <c r="B123" s="51" t="n">
        <f aca="false">B122-D122</f>
        <v>357915.90915985</v>
      </c>
      <c r="C123" s="51" t="n">
        <f aca="false">$E$8/12*B123</f>
        <v>894.789772899625</v>
      </c>
      <c r="D123" s="51" t="n">
        <f aca="false">E123-C123</f>
        <v>18417.3591667786</v>
      </c>
      <c r="E123" s="52" t="n">
        <f aca="false">IF(A123&lt;=$E$5*12,$E$10,0)</f>
        <v>19312.1489396782</v>
      </c>
      <c r="F123" s="53"/>
      <c r="G123" s="51" t="n">
        <v>102</v>
      </c>
      <c r="H123" s="51" t="n">
        <f aca="false">IF(K123&gt;0,H122+I122+K123,0)</f>
        <v>1669824.57571984</v>
      </c>
      <c r="I123" s="52" t="n">
        <f aca="false">IF(K123&gt;0,H123*$J$8/$J$10,0)</f>
        <v>2187.47019419299</v>
      </c>
      <c r="J123" s="51" t="n">
        <f aca="false">IF(H123&gt;0,SUM(I123+J122),0)</f>
        <v>110172.854066857</v>
      </c>
      <c r="K123" s="52" t="n">
        <f aca="false">IF(A123&lt;=$E$5*12,$J$11,0)</f>
        <v>15312.1489396782</v>
      </c>
      <c r="M123" s="55"/>
      <c r="Q123" s="56"/>
    </row>
    <row r="124" customFormat="false" ht="15" hidden="false" customHeight="false" outlineLevel="0" collapsed="false">
      <c r="A124" s="50" t="n">
        <v>103</v>
      </c>
      <c r="B124" s="51" t="n">
        <f aca="false">B123-D123</f>
        <v>339498.549993071</v>
      </c>
      <c r="C124" s="51" t="n">
        <f aca="false">$E$8/12*B124</f>
        <v>848.746374982679</v>
      </c>
      <c r="D124" s="51" t="n">
        <f aca="false">E124-C124</f>
        <v>18463.4025646955</v>
      </c>
      <c r="E124" s="52" t="n">
        <f aca="false">IF(A124&lt;=$E$5*12,$E$10,0)</f>
        <v>19312.1489396782</v>
      </c>
      <c r="F124" s="53"/>
      <c r="G124" s="51" t="n">
        <v>103</v>
      </c>
      <c r="H124" s="51" t="n">
        <f aca="false">IF(K124&gt;0,H123+I123+K124,0)</f>
        <v>1687324.19485371</v>
      </c>
      <c r="I124" s="52" t="n">
        <f aca="false">IF(K124&gt;0,H124*$J$8/$J$10,0)</f>
        <v>2210.39469525836</v>
      </c>
      <c r="J124" s="51" t="n">
        <f aca="false">IF(H124&gt;0,SUM(I124+J123),0)</f>
        <v>112383.248762115</v>
      </c>
      <c r="K124" s="52" t="n">
        <f aca="false">IF(A124&lt;=$E$5*12,$J$11,0)</f>
        <v>15312.1489396782</v>
      </c>
      <c r="M124" s="55"/>
      <c r="Q124" s="56"/>
    </row>
    <row r="125" customFormat="false" ht="15" hidden="false" customHeight="false" outlineLevel="0" collapsed="false">
      <c r="A125" s="50" t="n">
        <v>104</v>
      </c>
      <c r="B125" s="51" t="n">
        <f aca="false">B124-D124</f>
        <v>321035.147428376</v>
      </c>
      <c r="C125" s="51" t="n">
        <f aca="false">$E$8/12*B125</f>
        <v>802.58786857094</v>
      </c>
      <c r="D125" s="51" t="n">
        <f aca="false">E125-C125</f>
        <v>18509.5610711073</v>
      </c>
      <c r="E125" s="52" t="n">
        <f aca="false">IF(A125&lt;=$E$5*12,$E$10,0)</f>
        <v>19312.1489396782</v>
      </c>
      <c r="F125" s="53"/>
      <c r="G125" s="51" t="n">
        <v>104</v>
      </c>
      <c r="H125" s="51" t="n">
        <f aca="false">IF(K125&gt;0,H124+I124+K125,0)</f>
        <v>1704846.73848865</v>
      </c>
      <c r="I125" s="52" t="n">
        <f aca="false">IF(K125&gt;0,H125*$J$8/$J$10,0)</f>
        <v>2233.34922742013</v>
      </c>
      <c r="J125" s="51" t="n">
        <f aca="false">IF(H125&gt;0,SUM(I125+J124),0)</f>
        <v>114616.597989535</v>
      </c>
      <c r="K125" s="52" t="n">
        <f aca="false">IF(A125&lt;=$E$5*12,$J$11,0)</f>
        <v>15312.1489396782</v>
      </c>
      <c r="M125" s="55"/>
      <c r="Q125" s="56"/>
    </row>
    <row r="126" customFormat="false" ht="15" hidden="false" customHeight="false" outlineLevel="0" collapsed="false">
      <c r="A126" s="50" t="n">
        <v>105</v>
      </c>
      <c r="B126" s="51" t="n">
        <f aca="false">B125-D125</f>
        <v>302525.586357269</v>
      </c>
      <c r="C126" s="51" t="n">
        <f aca="false">$E$8/12*B126</f>
        <v>756.313965893172</v>
      </c>
      <c r="D126" s="51" t="n">
        <f aca="false">E126-C126</f>
        <v>18555.834973785</v>
      </c>
      <c r="E126" s="52" t="n">
        <f aca="false">IF(A126&lt;=$E$5*12,$E$10,0)</f>
        <v>19312.1489396782</v>
      </c>
      <c r="F126" s="53"/>
      <c r="G126" s="51" t="n">
        <v>105</v>
      </c>
      <c r="H126" s="51" t="n">
        <f aca="false">IF(K126&gt;0,H125+I125+K126,0)</f>
        <v>1722392.23665575</v>
      </c>
      <c r="I126" s="52" t="n">
        <f aca="false">IF(K126&gt;0,H126*$J$8/$J$10,0)</f>
        <v>2256.33383001903</v>
      </c>
      <c r="J126" s="51" t="n">
        <f aca="false">IF(H126&gt;0,SUM(I126+J125),0)</f>
        <v>116872.931819554</v>
      </c>
      <c r="K126" s="52" t="n">
        <f aca="false">IF(A126&lt;=$E$5*12,$J$11,0)</f>
        <v>15312.1489396782</v>
      </c>
      <c r="M126" s="55"/>
      <c r="Q126" s="56"/>
    </row>
    <row r="127" customFormat="false" ht="15" hidden="false" customHeight="false" outlineLevel="0" collapsed="false">
      <c r="A127" s="50" t="n">
        <v>106</v>
      </c>
      <c r="B127" s="51" t="n">
        <f aca="false">B126-D126</f>
        <v>283969.751383484</v>
      </c>
      <c r="C127" s="51" t="n">
        <f aca="false">$E$8/12*B127</f>
        <v>709.924378458709</v>
      </c>
      <c r="D127" s="51" t="n">
        <f aca="false">E127-C127</f>
        <v>18602.2245612195</v>
      </c>
      <c r="E127" s="52" t="n">
        <f aca="false">IF(A127&lt;=$E$5*12,$E$10,0)</f>
        <v>19312.1489396782</v>
      </c>
      <c r="F127" s="53"/>
      <c r="G127" s="51" t="n">
        <v>106</v>
      </c>
      <c r="H127" s="51" t="n">
        <f aca="false">IF(K127&gt;0,H126+I126+K127,0)</f>
        <v>1739960.71942545</v>
      </c>
      <c r="I127" s="52" t="n">
        <f aca="false">IF(K127&gt;0,H127*$J$8/$J$10,0)</f>
        <v>2279.34854244733</v>
      </c>
      <c r="J127" s="51" t="n">
        <f aca="false">IF(H127&gt;0,SUM(I127+J126),0)</f>
        <v>119152.280362002</v>
      </c>
      <c r="K127" s="52" t="n">
        <f aca="false">IF(A127&lt;=$E$5*12,$J$11,0)</f>
        <v>15312.1489396782</v>
      </c>
      <c r="M127" s="55"/>
      <c r="Q127" s="56"/>
    </row>
    <row r="128" customFormat="false" ht="15" hidden="false" customHeight="false" outlineLevel="0" collapsed="false">
      <c r="A128" s="50" t="n">
        <v>107</v>
      </c>
      <c r="B128" s="51" t="n">
        <f aca="false">B127-D127</f>
        <v>265367.526822264</v>
      </c>
      <c r="C128" s="51" t="n">
        <f aca="false">$E$8/12*B128</f>
        <v>663.41881705566</v>
      </c>
      <c r="D128" s="51" t="n">
        <f aca="false">E128-C128</f>
        <v>18648.7301226226</v>
      </c>
      <c r="E128" s="52" t="n">
        <f aca="false">IF(A128&lt;=$E$5*12,$E$10,0)</f>
        <v>19312.1489396782</v>
      </c>
      <c r="F128" s="53"/>
      <c r="G128" s="51" t="n">
        <v>107</v>
      </c>
      <c r="H128" s="51" t="n">
        <f aca="false">IF(K128&gt;0,H127+I127+K128,0)</f>
        <v>1757552.21690757</v>
      </c>
      <c r="I128" s="52" t="n">
        <f aca="false">IF(K128&gt;0,H128*$J$8/$J$10,0)</f>
        <v>2302.39340414892</v>
      </c>
      <c r="J128" s="51" t="n">
        <f aca="false">IF(H128&gt;0,SUM(I128+J127),0)</f>
        <v>121454.67376615</v>
      </c>
      <c r="K128" s="52" t="n">
        <f aca="false">IF(A128&lt;=$E$5*12,$J$11,0)</f>
        <v>15312.1489396782</v>
      </c>
      <c r="M128" s="55"/>
      <c r="Q128" s="56"/>
    </row>
    <row r="129" customFormat="false" ht="15" hidden="false" customHeight="false" outlineLevel="0" collapsed="false">
      <c r="A129" s="50" t="n">
        <v>108</v>
      </c>
      <c r="B129" s="51" t="n">
        <f aca="false">B128-D128</f>
        <v>246718.796699641</v>
      </c>
      <c r="C129" s="51" t="n">
        <f aca="false">$E$8/12*B129</f>
        <v>616.796991749104</v>
      </c>
      <c r="D129" s="51" t="n">
        <f aca="false">E129-C129</f>
        <v>18695.3519479291</v>
      </c>
      <c r="E129" s="52" t="n">
        <f aca="false">IF(A129&lt;=$E$5*12,$E$10,0)</f>
        <v>19312.1489396782</v>
      </c>
      <c r="F129" s="53"/>
      <c r="G129" s="51" t="n">
        <v>108</v>
      </c>
      <c r="H129" s="51" t="n">
        <f aca="false">IF(K129&gt;0,H128+I128+K129,0)</f>
        <v>1775166.7592514</v>
      </c>
      <c r="I129" s="52" t="n">
        <f aca="false">IF(K129&gt;0,H129*$J$8/$J$10,0)</f>
        <v>2325.46845461933</v>
      </c>
      <c r="J129" s="51" t="n">
        <f aca="false">IF(H129&gt;0,SUM(I129+J128),0)</f>
        <v>123780.14222077</v>
      </c>
      <c r="K129" s="52" t="n">
        <f aca="false">IF(A129&lt;=$E$5*12,$J$11,0)</f>
        <v>15312.1489396782</v>
      </c>
      <c r="M129" s="55"/>
      <c r="Q129" s="56"/>
    </row>
    <row r="130" customFormat="false" ht="15" hidden="false" customHeight="false" outlineLevel="0" collapsed="false">
      <c r="A130" s="50" t="n">
        <v>109</v>
      </c>
      <c r="B130" s="51" t="n">
        <f aca="false">B129-D129</f>
        <v>228023.444751712</v>
      </c>
      <c r="C130" s="51" t="n">
        <f aca="false">$E$8/12*B130</f>
        <v>570.058611879281</v>
      </c>
      <c r="D130" s="51" t="n">
        <f aca="false">E130-C130</f>
        <v>18742.0903277989</v>
      </c>
      <c r="E130" s="52" t="n">
        <f aca="false">IF(A130&lt;=$E$5*12,$E$10,0)</f>
        <v>19312.1489396782</v>
      </c>
      <c r="F130" s="53" t="n">
        <v>10</v>
      </c>
      <c r="G130" s="51" t="n">
        <v>109</v>
      </c>
      <c r="H130" s="51" t="n">
        <f aca="false">IF(K130&gt;0,H129+I129+K130,0)</f>
        <v>1792804.3766457</v>
      </c>
      <c r="I130" s="52" t="n">
        <f aca="false">IF(K130&gt;0,H130*$J$8/$J$10,0)</f>
        <v>2348.57373340586</v>
      </c>
      <c r="J130" s="51" t="n">
        <f aca="false">IF(H130&gt;0,SUM(I130+J129),0)</f>
        <v>126128.715954176</v>
      </c>
      <c r="K130" s="52" t="n">
        <f aca="false">IF(A130&lt;=$E$5*12,$J$11,0)</f>
        <v>15312.1489396782</v>
      </c>
      <c r="M130" s="55"/>
      <c r="Q130" s="56"/>
    </row>
    <row r="131" customFormat="false" ht="15" hidden="false" customHeight="false" outlineLevel="0" collapsed="false">
      <c r="A131" s="50" t="n">
        <v>110</v>
      </c>
      <c r="B131" s="51" t="n">
        <f aca="false">B130-D130</f>
        <v>209281.354423913</v>
      </c>
      <c r="C131" s="51" t="n">
        <f aca="false">$E$8/12*B131</f>
        <v>523.203386059784</v>
      </c>
      <c r="D131" s="51" t="n">
        <f aca="false">E131-C131</f>
        <v>18788.9455536184</v>
      </c>
      <c r="E131" s="52" t="n">
        <f aca="false">IF(A131&lt;=$E$5*12,$E$10,0)</f>
        <v>19312.1489396782</v>
      </c>
      <c r="F131" s="53"/>
      <c r="G131" s="51" t="n">
        <v>110</v>
      </c>
      <c r="H131" s="51" t="n">
        <f aca="false">IF(K131&gt;0,H130+I130+K131,0)</f>
        <v>1810465.09931878</v>
      </c>
      <c r="I131" s="52" t="n">
        <f aca="false">IF(K131&gt;0,H131*$J$8/$J$10,0)</f>
        <v>2371.7092801076</v>
      </c>
      <c r="J131" s="51" t="n">
        <f aca="false">IF(H131&gt;0,SUM(I131+J130),0)</f>
        <v>128500.425234283</v>
      </c>
      <c r="K131" s="52" t="n">
        <f aca="false">IF(A131&lt;=$E$5*12,$J$11,0)</f>
        <v>15312.1489396782</v>
      </c>
      <c r="M131" s="55"/>
      <c r="Q131" s="56"/>
    </row>
    <row r="132" customFormat="false" ht="15" hidden="false" customHeight="false" outlineLevel="0" collapsed="false">
      <c r="A132" s="50" t="n">
        <v>111</v>
      </c>
      <c r="B132" s="51" t="n">
        <f aca="false">B131-D131</f>
        <v>190492.408870295</v>
      </c>
      <c r="C132" s="51" t="n">
        <f aca="false">$E$8/12*B132</f>
        <v>476.231022175738</v>
      </c>
      <c r="D132" s="51" t="n">
        <f aca="false">E132-C132</f>
        <v>18835.9179175025</v>
      </c>
      <c r="E132" s="52" t="n">
        <f aca="false">IF(A132&lt;=$E$5*12,$E$10,0)</f>
        <v>19312.1489396782</v>
      </c>
      <c r="F132" s="53"/>
      <c r="G132" s="51" t="n">
        <v>111</v>
      </c>
      <c r="H132" s="51" t="n">
        <f aca="false">IF(K132&gt;0,H131+I131+K132,0)</f>
        <v>1828148.95753857</v>
      </c>
      <c r="I132" s="52" t="n">
        <f aca="false">IF(K132&gt;0,H132*$J$8/$J$10,0)</f>
        <v>2394.87513437552</v>
      </c>
      <c r="J132" s="51" t="n">
        <f aca="false">IF(H132&gt;0,SUM(I132+J131),0)</f>
        <v>130895.300368659</v>
      </c>
      <c r="K132" s="52" t="n">
        <f aca="false">IF(A132&lt;=$E$5*12,$J$11,0)</f>
        <v>15312.1489396782</v>
      </c>
      <c r="M132" s="55"/>
      <c r="Q132" s="56"/>
    </row>
    <row r="133" customFormat="false" ht="15" hidden="false" customHeight="false" outlineLevel="0" collapsed="false">
      <c r="A133" s="50" t="n">
        <v>112</v>
      </c>
      <c r="B133" s="51" t="n">
        <f aca="false">B132-D132</f>
        <v>171656.490952793</v>
      </c>
      <c r="C133" s="51" t="n">
        <f aca="false">$E$8/12*B133</f>
        <v>429.141227381981</v>
      </c>
      <c r="D133" s="51" t="n">
        <f aca="false">E133-C133</f>
        <v>18883.0077122962</v>
      </c>
      <c r="E133" s="52" t="n">
        <f aca="false">IF(A133&lt;=$E$5*12,$E$10,0)</f>
        <v>19312.1489396782</v>
      </c>
      <c r="F133" s="53"/>
      <c r="G133" s="51" t="n">
        <v>112</v>
      </c>
      <c r="H133" s="51" t="n">
        <f aca="false">IF(K133&gt;0,H132+I132+K133,0)</f>
        <v>1845855.98161262</v>
      </c>
      <c r="I133" s="52" t="n">
        <f aca="false">IF(K133&gt;0,H133*$J$8/$J$10,0)</f>
        <v>2418.07133591253</v>
      </c>
      <c r="J133" s="51" t="n">
        <f aca="false">IF(H133&gt;0,SUM(I133+J132),0)</f>
        <v>133313.371704571</v>
      </c>
      <c r="K133" s="52" t="n">
        <f aca="false">IF(A133&lt;=$E$5*12,$J$11,0)</f>
        <v>15312.1489396782</v>
      </c>
      <c r="M133" s="55"/>
      <c r="Q133" s="56"/>
    </row>
    <row r="134" customFormat="false" ht="15" hidden="false" customHeight="false" outlineLevel="0" collapsed="false">
      <c r="A134" s="50" t="n">
        <v>113</v>
      </c>
      <c r="B134" s="51" t="n">
        <f aca="false">B133-D133</f>
        <v>152773.483240496</v>
      </c>
      <c r="C134" s="51" t="n">
        <f aca="false">$E$8/12*B134</f>
        <v>381.933708101241</v>
      </c>
      <c r="D134" s="51" t="n">
        <f aca="false">E134-C134</f>
        <v>18930.215231577</v>
      </c>
      <c r="E134" s="52" t="n">
        <f aca="false">IF(A134&lt;=$E$5*12,$E$10,0)</f>
        <v>19312.1489396782</v>
      </c>
      <c r="F134" s="53"/>
      <c r="G134" s="51" t="n">
        <v>113</v>
      </c>
      <c r="H134" s="51" t="n">
        <f aca="false">IF(K134&gt;0,H133+I133+K134,0)</f>
        <v>1863586.20188821</v>
      </c>
      <c r="I134" s="52" t="n">
        <f aca="false">IF(K134&gt;0,H134*$J$8/$J$10,0)</f>
        <v>2441.29792447356</v>
      </c>
      <c r="J134" s="51" t="n">
        <f aca="false">IF(H134&gt;0,SUM(I134+J133),0)</f>
        <v>135754.669629045</v>
      </c>
      <c r="K134" s="52" t="n">
        <f aca="false">IF(A134&lt;=$E$5*12,$J$11,0)</f>
        <v>15312.1489396782</v>
      </c>
      <c r="M134" s="55"/>
      <c r="Q134" s="56"/>
    </row>
    <row r="135" customFormat="false" ht="15" hidden="false" customHeight="false" outlineLevel="0" collapsed="false">
      <c r="A135" s="50" t="n">
        <v>114</v>
      </c>
      <c r="B135" s="51" t="n">
        <f aca="false">B134-D134</f>
        <v>133843.268008919</v>
      </c>
      <c r="C135" s="51" t="n">
        <f aca="false">$E$8/12*B135</f>
        <v>334.608170022298</v>
      </c>
      <c r="D135" s="51" t="n">
        <f aca="false">E135-C135</f>
        <v>18977.5407696559</v>
      </c>
      <c r="E135" s="52" t="n">
        <f aca="false">IF(A135&lt;=$E$5*12,$E$10,0)</f>
        <v>19312.1489396782</v>
      </c>
      <c r="F135" s="53"/>
      <c r="G135" s="51" t="n">
        <v>114</v>
      </c>
      <c r="H135" s="51" t="n">
        <f aca="false">IF(K135&gt;0,H134+I134+K135,0)</f>
        <v>1881339.64875236</v>
      </c>
      <c r="I135" s="52" t="n">
        <f aca="false">IF(K135&gt;0,H135*$J$8/$J$10,0)</f>
        <v>2464.55493986559</v>
      </c>
      <c r="J135" s="51" t="n">
        <f aca="false">IF(H135&gt;0,SUM(I135+J134),0)</f>
        <v>138219.22456891</v>
      </c>
      <c r="K135" s="52" t="n">
        <f aca="false">IF(A135&lt;=$E$5*12,$J$11,0)</f>
        <v>15312.1489396782</v>
      </c>
      <c r="M135" s="55"/>
      <c r="Q135" s="56"/>
    </row>
    <row r="136" customFormat="false" ht="15" hidden="false" customHeight="false" outlineLevel="0" collapsed="false">
      <c r="A136" s="50" t="n">
        <v>115</v>
      </c>
      <c r="B136" s="51" t="n">
        <f aca="false">B135-D135</f>
        <v>114865.727239263</v>
      </c>
      <c r="C136" s="51" t="n">
        <f aca="false">$E$8/12*B136</f>
        <v>287.164318098158</v>
      </c>
      <c r="D136" s="51" t="n">
        <f aca="false">E136-C136</f>
        <v>19024.9846215801</v>
      </c>
      <c r="E136" s="52" t="n">
        <f aca="false">IF(A136&lt;=$E$5*12,$E$10,0)</f>
        <v>19312.1489396782</v>
      </c>
      <c r="F136" s="53"/>
      <c r="G136" s="51" t="n">
        <v>115</v>
      </c>
      <c r="H136" s="51" t="n">
        <f aca="false">IF(K136&gt;0,H135+I135+K136,0)</f>
        <v>1899116.35263191</v>
      </c>
      <c r="I136" s="52" t="n">
        <f aca="false">IF(K136&gt;0,H136*$J$8/$J$10,0)</f>
        <v>2487.8424219478</v>
      </c>
      <c r="J136" s="51" t="n">
        <f aca="false">IF(H136&gt;0,SUM(I136+J135),0)</f>
        <v>140707.066990858</v>
      </c>
      <c r="K136" s="52" t="n">
        <f aca="false">IF(A136&lt;=$E$5*12,$J$11,0)</f>
        <v>15312.1489396782</v>
      </c>
      <c r="M136" s="55"/>
      <c r="Q136" s="56"/>
    </row>
    <row r="137" customFormat="false" ht="15" hidden="false" customHeight="false" outlineLevel="0" collapsed="false">
      <c r="A137" s="50" t="n">
        <v>116</v>
      </c>
      <c r="B137" s="51" t="n">
        <f aca="false">B136-D136</f>
        <v>95840.7426176833</v>
      </c>
      <c r="C137" s="51" t="n">
        <f aca="false">$E$8/12*B137</f>
        <v>239.601856544208</v>
      </c>
      <c r="D137" s="51" t="n">
        <f aca="false">E137-C137</f>
        <v>19072.547083134</v>
      </c>
      <c r="E137" s="52" t="n">
        <f aca="false">IF(A137&lt;=$E$5*12,$E$10,0)</f>
        <v>19312.1489396782</v>
      </c>
      <c r="F137" s="53"/>
      <c r="G137" s="51" t="n">
        <v>116</v>
      </c>
      <c r="H137" s="51" t="n">
        <f aca="false">IF(K137&gt;0,H136+I136+K137,0)</f>
        <v>1916916.34399353</v>
      </c>
      <c r="I137" s="52" t="n">
        <f aca="false">IF(K137&gt;0,H137*$J$8/$J$10,0)</f>
        <v>2511.16041063153</v>
      </c>
      <c r="J137" s="51" t="n">
        <f aca="false">IF(H137&gt;0,SUM(I137+J136),0)</f>
        <v>143218.22740149</v>
      </c>
      <c r="K137" s="52" t="n">
        <f aca="false">IF(A137&lt;=$E$5*12,$J$11,0)</f>
        <v>15312.1489396782</v>
      </c>
      <c r="M137" s="55"/>
      <c r="Q137" s="56"/>
    </row>
    <row r="138" customFormat="false" ht="15" hidden="false" customHeight="false" outlineLevel="0" collapsed="false">
      <c r="A138" s="50" t="n">
        <v>117</v>
      </c>
      <c r="B138" s="51" t="n">
        <f aca="false">B137-D137</f>
        <v>76768.1955345493</v>
      </c>
      <c r="C138" s="51" t="n">
        <f aca="false">$E$8/12*B138</f>
        <v>191.920488836373</v>
      </c>
      <c r="D138" s="51" t="n">
        <f aca="false">E138-C138</f>
        <v>19120.2284508418</v>
      </c>
      <c r="E138" s="52" t="n">
        <f aca="false">IF(A138&lt;=$E$5*12,$E$10,0)</f>
        <v>19312.1489396782</v>
      </c>
      <c r="F138" s="53"/>
      <c r="G138" s="51" t="n">
        <v>117</v>
      </c>
      <c r="H138" s="51" t="n">
        <f aca="false">IF(K138&gt;0,H137+I137+K138,0)</f>
        <v>1934739.65334384</v>
      </c>
      <c r="I138" s="52" t="n">
        <f aca="false">IF(K138&gt;0,H138*$J$8/$J$10,0)</f>
        <v>2534.50894588043</v>
      </c>
      <c r="J138" s="51" t="n">
        <f aca="false">IF(H138&gt;0,SUM(I138+J137),0)</f>
        <v>145752.73634737</v>
      </c>
      <c r="K138" s="52" t="n">
        <f aca="false">IF(A138&lt;=$E$5*12,$J$11,0)</f>
        <v>15312.1489396782</v>
      </c>
      <c r="M138" s="55"/>
      <c r="Q138" s="56"/>
    </row>
    <row r="139" customFormat="false" ht="15" hidden="false" customHeight="false" outlineLevel="0" collapsed="false">
      <c r="A139" s="50" t="n">
        <v>118</v>
      </c>
      <c r="B139" s="51" t="n">
        <f aca="false">B138-D138</f>
        <v>57647.9670837075</v>
      </c>
      <c r="C139" s="51" t="n">
        <f aca="false">$E$8/12*B139</f>
        <v>144.119917709269</v>
      </c>
      <c r="D139" s="51" t="n">
        <f aca="false">E139-C139</f>
        <v>19168.0290219689</v>
      </c>
      <c r="E139" s="52" t="n">
        <f aca="false">IF(A139&lt;=$E$5*12,$E$10,0)</f>
        <v>19312.1489396782</v>
      </c>
      <c r="F139" s="53"/>
      <c r="G139" s="51" t="n">
        <v>118</v>
      </c>
      <c r="H139" s="51" t="n">
        <f aca="false">IF(K139&gt;0,H138+I138+K139,0)</f>
        <v>1952586.3112294</v>
      </c>
      <c r="I139" s="52" t="n">
        <f aca="false">IF(K139&gt;0,H139*$J$8/$J$10,0)</f>
        <v>2557.88806771051</v>
      </c>
      <c r="J139" s="51" t="n">
        <f aca="false">IF(H139&gt;0,SUM(I139+J138),0)</f>
        <v>148310.624415081</v>
      </c>
      <c r="K139" s="52" t="n">
        <f aca="false">IF(A139&lt;=$E$5*12,$J$11,0)</f>
        <v>15312.1489396782</v>
      </c>
      <c r="M139" s="55"/>
      <c r="Q139" s="56"/>
    </row>
    <row r="140" customFormat="false" ht="15" hidden="false" customHeight="false" outlineLevel="0" collapsed="false">
      <c r="A140" s="50" t="n">
        <v>119</v>
      </c>
      <c r="B140" s="51" t="n">
        <f aca="false">B139-D139</f>
        <v>38479.9380617385</v>
      </c>
      <c r="C140" s="51" t="n">
        <f aca="false">$E$8/12*B140</f>
        <v>96.1998451543464</v>
      </c>
      <c r="D140" s="51" t="n">
        <f aca="false">E140-C140</f>
        <v>19215.9490945239</v>
      </c>
      <c r="E140" s="52" t="n">
        <f aca="false">IF(A140&lt;=$E$5*12,$E$10,0)</f>
        <v>19312.1489396782</v>
      </c>
      <c r="F140" s="53"/>
      <c r="G140" s="51" t="n">
        <v>119</v>
      </c>
      <c r="H140" s="51" t="n">
        <f aca="false">IF(K140&gt;0,H139+I139+K140,0)</f>
        <v>1970456.34823679</v>
      </c>
      <c r="I140" s="52" t="n">
        <f aca="false">IF(K140&gt;0,H140*$J$8/$J$10,0)</f>
        <v>2581.29781619019</v>
      </c>
      <c r="J140" s="51" t="n">
        <f aca="false">IF(H140&gt;0,SUM(I140+J139),0)</f>
        <v>150891.922231271</v>
      </c>
      <c r="K140" s="52" t="n">
        <f aca="false">IF(A140&lt;=$E$5*12,$J$11,0)</f>
        <v>15312.1489396782</v>
      </c>
      <c r="M140" s="55"/>
      <c r="Q140" s="56"/>
    </row>
    <row r="141" customFormat="false" ht="15" hidden="false" customHeight="false" outlineLevel="0" collapsed="false">
      <c r="A141" s="50" t="n">
        <v>120</v>
      </c>
      <c r="B141" s="51" t="n">
        <f aca="false">B140-D140</f>
        <v>19263.9889672147</v>
      </c>
      <c r="C141" s="51" t="n">
        <f aca="false">$E$8/12*B141</f>
        <v>48.1599724180367</v>
      </c>
      <c r="D141" s="51" t="n">
        <f aca="false">E141-C141</f>
        <v>19263.9889672602</v>
      </c>
      <c r="E141" s="52" t="n">
        <f aca="false">IF(A141&lt;=$E$5*12,$E$10,0)</f>
        <v>19312.1489396782</v>
      </c>
      <c r="F141" s="53"/>
      <c r="G141" s="51" t="n">
        <v>120</v>
      </c>
      <c r="H141" s="51" t="n">
        <f aca="false">IF(K141&gt;0,H140+I140+K141,0)</f>
        <v>1988349.79499266</v>
      </c>
      <c r="I141" s="52" t="n">
        <f aca="false">IF(K141&gt;0,H141*$J$8/$J$10,0)</f>
        <v>2604.73823144038</v>
      </c>
      <c r="J141" s="51" t="n">
        <f aca="false">IF(H141&gt;0,SUM(I141+J140),0)</f>
        <v>153496.660462711</v>
      </c>
      <c r="K141" s="52" t="n">
        <f aca="false">IF(A141&lt;=$E$5*12,$J$11,0)</f>
        <v>15312.1489396782</v>
      </c>
      <c r="M141" s="55"/>
      <c r="Q141" s="56"/>
    </row>
    <row r="142" customFormat="false" ht="15" hidden="false" customHeight="false" outlineLevel="0" collapsed="false">
      <c r="A142" s="50" t="n">
        <v>121</v>
      </c>
      <c r="B142" s="51" t="n">
        <f aca="false">B141-D141</f>
        <v>-4.55002009402961E-008</v>
      </c>
      <c r="C142" s="51" t="n">
        <f aca="false">$E$8/12*B142</f>
        <v>-1.1375050235074E-010</v>
      </c>
      <c r="D142" s="51" t="n">
        <f aca="false">E142-C142</f>
        <v>1.1375050235074E-010</v>
      </c>
      <c r="E142" s="52" t="n">
        <f aca="false">IF(A142&lt;=$E$5*12,$E$10,0)</f>
        <v>0</v>
      </c>
      <c r="F142" s="53" t="n">
        <v>11</v>
      </c>
      <c r="G142" s="51" t="n">
        <v>121</v>
      </c>
      <c r="H142" s="51" t="n">
        <f aca="false">IF(K142&gt;0,H141+I141+K142,0)</f>
        <v>0</v>
      </c>
      <c r="I142" s="52" t="n">
        <f aca="false">IF(K142&gt;0,H142*$J$8/$J$10,0)</f>
        <v>0</v>
      </c>
      <c r="J142" s="51" t="n">
        <f aca="false">IF(H142&gt;0,SUM(I142+J141),0)</f>
        <v>0</v>
      </c>
      <c r="K142" s="52" t="n">
        <f aca="false">IF(A142&lt;=$E$5*12,$J$11,0)</f>
        <v>0</v>
      </c>
      <c r="M142" s="55"/>
      <c r="Q142" s="56"/>
    </row>
    <row r="143" customFormat="false" ht="15" hidden="false" customHeight="false" outlineLevel="0" collapsed="false">
      <c r="A143" s="50" t="n">
        <v>122</v>
      </c>
      <c r="B143" s="51" t="n">
        <f aca="false">B142-D142</f>
        <v>-4.56139514426468E-008</v>
      </c>
      <c r="C143" s="51" t="n">
        <f aca="false">$E$8/12*B143</f>
        <v>-1.14034878606617E-010</v>
      </c>
      <c r="D143" s="51" t="n">
        <f aca="false">E143-C143</f>
        <v>1.14034878606617E-010</v>
      </c>
      <c r="E143" s="52" t="n">
        <f aca="false">IF(A143&lt;=$E$5*12,$E$10,0)</f>
        <v>0</v>
      </c>
      <c r="F143" s="53"/>
      <c r="G143" s="51" t="n">
        <v>122</v>
      </c>
      <c r="H143" s="51" t="n">
        <f aca="false">IF(K143&gt;0,H142+I142+K143,0)</f>
        <v>0</v>
      </c>
      <c r="I143" s="52" t="n">
        <f aca="false">IF(K143&gt;0,H143*$J$8/$J$10,0)</f>
        <v>0</v>
      </c>
      <c r="J143" s="51" t="n">
        <f aca="false">IF(H143&gt;0,SUM(I143+J142),0)</f>
        <v>0</v>
      </c>
      <c r="K143" s="52" t="n">
        <f aca="false">IF(A143&lt;=$E$5*12,$J$11,0)</f>
        <v>0</v>
      </c>
      <c r="M143" s="55"/>
      <c r="Q143" s="56"/>
    </row>
    <row r="144" customFormat="false" ht="15" hidden="false" customHeight="false" outlineLevel="0" collapsed="false">
      <c r="A144" s="50" t="n">
        <v>123</v>
      </c>
      <c r="B144" s="51" t="n">
        <f aca="false">B143-D143</f>
        <v>-4.57279863212534E-008</v>
      </c>
      <c r="C144" s="51" t="n">
        <f aca="false">$E$8/12*B144</f>
        <v>-1.14319965803134E-010</v>
      </c>
      <c r="D144" s="51" t="n">
        <f aca="false">E144-C144</f>
        <v>1.14319965803134E-010</v>
      </c>
      <c r="E144" s="52" t="n">
        <f aca="false">IF(A144&lt;=$E$5*12,$E$10,0)</f>
        <v>0</v>
      </c>
      <c r="F144" s="53"/>
      <c r="G144" s="51" t="n">
        <v>123</v>
      </c>
      <c r="H144" s="51" t="n">
        <f aca="false">IF(K144&gt;0,H143+I143+K144,0)</f>
        <v>0</v>
      </c>
      <c r="I144" s="52" t="n">
        <f aca="false">IF(K144&gt;0,H144*$J$8/$J$10,0)</f>
        <v>0</v>
      </c>
      <c r="J144" s="51" t="n">
        <f aca="false">IF(H144&gt;0,SUM(I144+J143),0)</f>
        <v>0</v>
      </c>
      <c r="K144" s="52" t="n">
        <f aca="false">IF(A144&lt;=$E$5*12,$J$11,0)</f>
        <v>0</v>
      </c>
      <c r="M144" s="55"/>
      <c r="Q144" s="56"/>
    </row>
    <row r="145" customFormat="false" ht="15" hidden="false" customHeight="false" outlineLevel="0" collapsed="false">
      <c r="A145" s="50" t="n">
        <v>124</v>
      </c>
      <c r="B145" s="51" t="n">
        <f aca="false">B144-D144</f>
        <v>-4.58423062870565E-008</v>
      </c>
      <c r="C145" s="51" t="n">
        <f aca="false">$E$8/12*B145</f>
        <v>-1.14605765717641E-010</v>
      </c>
      <c r="D145" s="51" t="n">
        <f aca="false">E145-C145</f>
        <v>1.14605765717641E-010</v>
      </c>
      <c r="E145" s="52" t="n">
        <f aca="false">IF(A145&lt;=$E$5*12,$E$10,0)</f>
        <v>0</v>
      </c>
      <c r="F145" s="53"/>
      <c r="G145" s="51" t="n">
        <v>124</v>
      </c>
      <c r="H145" s="51" t="n">
        <f aca="false">IF(K145&gt;0,H144+I144+K145,0)</f>
        <v>0</v>
      </c>
      <c r="I145" s="52" t="n">
        <f aca="false">IF(K145&gt;0,H145*$J$8/$J$10,0)</f>
        <v>0</v>
      </c>
      <c r="J145" s="51" t="n">
        <f aca="false">IF(H145&gt;0,SUM(I145+J144),0)</f>
        <v>0</v>
      </c>
      <c r="K145" s="52" t="n">
        <f aca="false">IF(A145&lt;=$E$5*12,$J$11,0)</f>
        <v>0</v>
      </c>
      <c r="M145" s="55"/>
      <c r="Q145" s="56"/>
    </row>
    <row r="146" customFormat="false" ht="15" hidden="false" customHeight="false" outlineLevel="0" collapsed="false">
      <c r="A146" s="50" t="n">
        <v>125</v>
      </c>
      <c r="B146" s="51" t="n">
        <f aca="false">B145-D145</f>
        <v>-4.59569120527742E-008</v>
      </c>
      <c r="C146" s="51" t="n">
        <f aca="false">$E$8/12*B146</f>
        <v>-1.14892280131935E-010</v>
      </c>
      <c r="D146" s="51" t="n">
        <f aca="false">E146-C146</f>
        <v>1.14892280131935E-010</v>
      </c>
      <c r="E146" s="52" t="n">
        <f aca="false">IF(A146&lt;=$E$5*12,$E$10,0)</f>
        <v>0</v>
      </c>
      <c r="F146" s="53"/>
      <c r="G146" s="51" t="n">
        <v>125</v>
      </c>
      <c r="H146" s="51" t="n">
        <f aca="false">IF(K146&gt;0,H145+I145+K146,0)</f>
        <v>0</v>
      </c>
      <c r="I146" s="52" t="n">
        <f aca="false">IF(K146&gt;0,H146*$J$8/$J$10,0)</f>
        <v>0</v>
      </c>
      <c r="J146" s="51" t="n">
        <f aca="false">IF(H146&gt;0,SUM(I146+J145),0)</f>
        <v>0</v>
      </c>
      <c r="K146" s="52" t="n">
        <f aca="false">IF(A146&lt;=$E$5*12,$J$11,0)</f>
        <v>0</v>
      </c>
      <c r="M146" s="55"/>
      <c r="Q146" s="56"/>
    </row>
    <row r="147" customFormat="false" ht="15" hidden="false" customHeight="false" outlineLevel="0" collapsed="false">
      <c r="A147" s="50" t="n">
        <v>126</v>
      </c>
      <c r="B147" s="51" t="n">
        <f aca="false">B146-D146</f>
        <v>-4.60718043329061E-008</v>
      </c>
      <c r="C147" s="51" t="n">
        <f aca="false">$E$8/12*B147</f>
        <v>-1.15179510832265E-010</v>
      </c>
      <c r="D147" s="51" t="n">
        <f aca="false">E147-C147</f>
        <v>1.15179510832265E-010</v>
      </c>
      <c r="E147" s="52" t="n">
        <f aca="false">IF(A147&lt;=$E$5*12,$E$10,0)</f>
        <v>0</v>
      </c>
      <c r="F147" s="53"/>
      <c r="G147" s="51" t="n">
        <v>126</v>
      </c>
      <c r="H147" s="51" t="n">
        <f aca="false">IF(K147&gt;0,H146+I146+K147,0)</f>
        <v>0</v>
      </c>
      <c r="I147" s="52" t="n">
        <f aca="false">IF(K147&gt;0,H147*$J$8/$J$10,0)</f>
        <v>0</v>
      </c>
      <c r="J147" s="51" t="n">
        <f aca="false">IF(H147&gt;0,SUM(I147+J146),0)</f>
        <v>0</v>
      </c>
      <c r="K147" s="52" t="n">
        <f aca="false">IF(A147&lt;=$E$5*12,$J$11,0)</f>
        <v>0</v>
      </c>
      <c r="M147" s="55"/>
      <c r="Q147" s="56"/>
    </row>
    <row r="148" customFormat="false" ht="15" hidden="false" customHeight="false" outlineLevel="0" collapsed="false">
      <c r="A148" s="50" t="n">
        <v>127</v>
      </c>
      <c r="B148" s="51" t="n">
        <f aca="false">B147-D147</f>
        <v>-4.61869838437384E-008</v>
      </c>
      <c r="C148" s="51" t="n">
        <f aca="false">$E$8/12*B148</f>
        <v>-1.15467459609346E-010</v>
      </c>
      <c r="D148" s="51" t="n">
        <f aca="false">E148-C148</f>
        <v>1.15467459609346E-010</v>
      </c>
      <c r="E148" s="52" t="n">
        <f aca="false">IF(A148&lt;=$E$5*12,$E$10,0)</f>
        <v>0</v>
      </c>
      <c r="F148" s="53"/>
      <c r="G148" s="51" t="n">
        <v>127</v>
      </c>
      <c r="H148" s="51" t="n">
        <f aca="false">IF(K148&gt;0,H147+I147+K148,0)</f>
        <v>0</v>
      </c>
      <c r="I148" s="52" t="n">
        <f aca="false">IF(K148&gt;0,H148*$J$8/$J$10,0)</f>
        <v>0</v>
      </c>
      <c r="J148" s="51" t="n">
        <f aca="false">IF(H148&gt;0,SUM(I148+J147),0)</f>
        <v>0</v>
      </c>
      <c r="K148" s="52" t="n">
        <f aca="false">IF(A148&lt;=$E$5*12,$J$11,0)</f>
        <v>0</v>
      </c>
      <c r="M148" s="55"/>
      <c r="Q148" s="56"/>
    </row>
    <row r="149" customFormat="false" ht="15" hidden="false" customHeight="false" outlineLevel="0" collapsed="false">
      <c r="A149" s="50" t="n">
        <v>128</v>
      </c>
      <c r="B149" s="51" t="n">
        <f aca="false">B148-D148</f>
        <v>-4.63024513033477E-008</v>
      </c>
      <c r="C149" s="51" t="n">
        <f aca="false">$E$8/12*B149</f>
        <v>-1.15756128258369E-010</v>
      </c>
      <c r="D149" s="51" t="n">
        <f aca="false">E149-C149</f>
        <v>1.15756128258369E-010</v>
      </c>
      <c r="E149" s="52" t="n">
        <f aca="false">IF(A149&lt;=$E$5*12,$E$10,0)</f>
        <v>0</v>
      </c>
      <c r="F149" s="53"/>
      <c r="G149" s="51" t="n">
        <v>128</v>
      </c>
      <c r="H149" s="51" t="n">
        <f aca="false">IF(K149&gt;0,H148+I148+K149,0)</f>
        <v>0</v>
      </c>
      <c r="I149" s="52" t="n">
        <f aca="false">IF(K149&gt;0,H149*$J$8/$J$10,0)</f>
        <v>0</v>
      </c>
      <c r="J149" s="51" t="n">
        <f aca="false">IF(H149&gt;0,SUM(I149+J148),0)</f>
        <v>0</v>
      </c>
      <c r="K149" s="52" t="n">
        <f aca="false">IF(A149&lt;=$E$5*12,$J$11,0)</f>
        <v>0</v>
      </c>
      <c r="M149" s="55"/>
      <c r="Q149" s="56"/>
    </row>
    <row r="150" customFormat="false" ht="15" hidden="false" customHeight="false" outlineLevel="0" collapsed="false">
      <c r="A150" s="50" t="n">
        <v>129</v>
      </c>
      <c r="B150" s="51" t="n">
        <f aca="false">B149-D149</f>
        <v>-4.64182074316061E-008</v>
      </c>
      <c r="C150" s="51" t="n">
        <f aca="false">$E$8/12*B150</f>
        <v>-1.16045518579015E-010</v>
      </c>
      <c r="D150" s="51" t="n">
        <f aca="false">E150-C150</f>
        <v>1.16045518579015E-010</v>
      </c>
      <c r="E150" s="52" t="n">
        <f aca="false">IF(A150&lt;=$E$5*12,$E$10,0)</f>
        <v>0</v>
      </c>
      <c r="F150" s="53"/>
      <c r="G150" s="51" t="n">
        <v>129</v>
      </c>
      <c r="H150" s="51" t="n">
        <f aca="false">IF(K150&gt;0,H149+I149+K150,0)</f>
        <v>0</v>
      </c>
      <c r="I150" s="52" t="n">
        <f aca="false">IF(K150&gt;0,H150*$J$8/$J$10,0)</f>
        <v>0</v>
      </c>
      <c r="J150" s="51" t="n">
        <f aca="false">IF(H150&gt;0,SUM(I150+J149),0)</f>
        <v>0</v>
      </c>
      <c r="K150" s="52" t="n">
        <f aca="false">IF(A150&lt;=$E$5*12,$J$11,0)</f>
        <v>0</v>
      </c>
      <c r="M150" s="55"/>
      <c r="Q150" s="56"/>
    </row>
    <row r="151" customFormat="false" ht="15" hidden="false" customHeight="false" outlineLevel="0" collapsed="false">
      <c r="A151" s="50" t="n">
        <v>130</v>
      </c>
      <c r="B151" s="51" t="n">
        <f aca="false">B150-D150</f>
        <v>-4.65342529501851E-008</v>
      </c>
      <c r="C151" s="51" t="n">
        <f aca="false">$E$8/12*B151</f>
        <v>-1.16335632375463E-010</v>
      </c>
      <c r="D151" s="51" t="n">
        <f aca="false">E151-C151</f>
        <v>1.16335632375463E-010</v>
      </c>
      <c r="E151" s="52" t="n">
        <f aca="false">IF(A151&lt;=$E$5*12,$E$10,0)</f>
        <v>0</v>
      </c>
      <c r="F151" s="53"/>
      <c r="G151" s="51" t="n">
        <v>130</v>
      </c>
      <c r="H151" s="51" t="n">
        <f aca="false">IF(K151&gt;0,H150+I150+K151,0)</f>
        <v>0</v>
      </c>
      <c r="I151" s="52" t="n">
        <f aca="false">IF(K151&gt;0,H151*$J$8/$J$10,0)</f>
        <v>0</v>
      </c>
      <c r="J151" s="51" t="n">
        <f aca="false">IF(H151&gt;0,SUM(I151+J150),0)</f>
        <v>0</v>
      </c>
      <c r="K151" s="52" t="n">
        <f aca="false">IF(A151&lt;=$E$5*12,$J$11,0)</f>
        <v>0</v>
      </c>
      <c r="M151" s="55"/>
      <c r="Q151" s="56"/>
    </row>
    <row r="152" customFormat="false" ht="15" hidden="false" customHeight="false" outlineLevel="0" collapsed="false">
      <c r="A152" s="50" t="n">
        <v>131</v>
      </c>
      <c r="B152" s="51" t="n">
        <f aca="false">B151-D151</f>
        <v>-4.66505885825606E-008</v>
      </c>
      <c r="C152" s="51" t="n">
        <f aca="false">$E$8/12*B152</f>
        <v>-1.16626471456401E-010</v>
      </c>
      <c r="D152" s="51" t="n">
        <f aca="false">E152-C152</f>
        <v>1.16626471456401E-010</v>
      </c>
      <c r="E152" s="52" t="n">
        <f aca="false">IF(A152&lt;=$E$5*12,$E$10,0)</f>
        <v>0</v>
      </c>
      <c r="F152" s="53"/>
      <c r="G152" s="51" t="n">
        <v>131</v>
      </c>
      <c r="H152" s="51" t="n">
        <f aca="false">IF(K152&gt;0,H151+I151+K152,0)</f>
        <v>0</v>
      </c>
      <c r="I152" s="52" t="n">
        <f aca="false">IF(K152&gt;0,H152*$J$8/$J$10,0)</f>
        <v>0</v>
      </c>
      <c r="J152" s="51" t="n">
        <f aca="false">IF(H152&gt;0,SUM(I152+J151),0)</f>
        <v>0</v>
      </c>
      <c r="K152" s="52" t="n">
        <f aca="false">IF(A152&lt;=$E$5*12,$J$11,0)</f>
        <v>0</v>
      </c>
      <c r="M152" s="55"/>
      <c r="Q152" s="56"/>
    </row>
    <row r="153" customFormat="false" ht="15" hidden="false" customHeight="false" outlineLevel="0" collapsed="false">
      <c r="A153" s="50" t="n">
        <v>132</v>
      </c>
      <c r="B153" s="51" t="n">
        <f aca="false">B152-D152</f>
        <v>-4.6767215054017E-008</v>
      </c>
      <c r="C153" s="51" t="n">
        <f aca="false">$E$8/12*B153</f>
        <v>-1.16918037635043E-010</v>
      </c>
      <c r="D153" s="51" t="n">
        <f aca="false">E153-C153</f>
        <v>1.16918037635043E-010</v>
      </c>
      <c r="E153" s="52" t="n">
        <f aca="false">IF(A153&lt;=$E$5*12,$E$10,0)</f>
        <v>0</v>
      </c>
      <c r="F153" s="53"/>
      <c r="G153" s="51" t="n">
        <v>132</v>
      </c>
      <c r="H153" s="51" t="n">
        <f aca="false">IF(K153&gt;0,H152+I152+K153,0)</f>
        <v>0</v>
      </c>
      <c r="I153" s="52" t="n">
        <f aca="false">IF(K153&gt;0,H153*$J$8/$J$10,0)</f>
        <v>0</v>
      </c>
      <c r="J153" s="51" t="n">
        <f aca="false">IF(H153&gt;0,SUM(I153+J152),0)</f>
        <v>0</v>
      </c>
      <c r="K153" s="52" t="n">
        <f aca="false">IF(A153&lt;=$E$5*12,$J$11,0)</f>
        <v>0</v>
      </c>
      <c r="M153" s="55"/>
      <c r="Q153" s="56"/>
    </row>
    <row r="154" customFormat="false" ht="15" hidden="false" customHeight="false" outlineLevel="0" collapsed="false">
      <c r="A154" s="50" t="n">
        <v>133</v>
      </c>
      <c r="B154" s="51" t="n">
        <f aca="false">B153-D153</f>
        <v>-4.6884133091652E-008</v>
      </c>
      <c r="C154" s="51" t="n">
        <f aca="false">$E$8/12*B154</f>
        <v>-1.1721033272913E-010</v>
      </c>
      <c r="D154" s="51" t="n">
        <f aca="false">E154-C154</f>
        <v>1.1721033272913E-010</v>
      </c>
      <c r="E154" s="52" t="n">
        <f aca="false">IF(A154&lt;=$E$5*12,$E$10,0)</f>
        <v>0</v>
      </c>
      <c r="F154" s="53" t="n">
        <v>12</v>
      </c>
      <c r="G154" s="51" t="n">
        <v>133</v>
      </c>
      <c r="H154" s="51" t="n">
        <f aca="false">IF(K154&gt;0,H153+I153+K154,0)</f>
        <v>0</v>
      </c>
      <c r="I154" s="52" t="n">
        <f aca="false">IF(K154&gt;0,H154*$J$8/$J$10,0)</f>
        <v>0</v>
      </c>
      <c r="J154" s="51" t="n">
        <f aca="false">IF(H154&gt;0,SUM(I154+J153),0)</f>
        <v>0</v>
      </c>
      <c r="K154" s="52" t="n">
        <f aca="false">IF(A154&lt;=$E$5*12,$J$11,0)</f>
        <v>0</v>
      </c>
      <c r="M154" s="55"/>
      <c r="Q154" s="56"/>
    </row>
    <row r="155" customFormat="false" ht="15" hidden="false" customHeight="false" outlineLevel="0" collapsed="false">
      <c r="A155" s="50" t="n">
        <v>134</v>
      </c>
      <c r="B155" s="51" t="n">
        <f aca="false">B154-D154</f>
        <v>-4.70013434243812E-008</v>
      </c>
      <c r="C155" s="51" t="n">
        <f aca="false">$E$8/12*B155</f>
        <v>-1.17503358560953E-010</v>
      </c>
      <c r="D155" s="51" t="n">
        <f aca="false">E155-C155</f>
        <v>1.17503358560953E-010</v>
      </c>
      <c r="E155" s="52" t="n">
        <f aca="false">IF(A155&lt;=$E$5*12,$E$10,0)</f>
        <v>0</v>
      </c>
      <c r="F155" s="53"/>
      <c r="G155" s="51" t="n">
        <v>134</v>
      </c>
      <c r="H155" s="51" t="n">
        <f aca="false">IF(K155&gt;0,H154+I154+K155,0)</f>
        <v>0</v>
      </c>
      <c r="I155" s="52" t="n">
        <f aca="false">IF(K155&gt;0,H155*$J$8/$J$10,0)</f>
        <v>0</v>
      </c>
      <c r="J155" s="51" t="n">
        <f aca="false">IF(H155&gt;0,SUM(I155+J154),0)</f>
        <v>0</v>
      </c>
      <c r="K155" s="52" t="n">
        <f aca="false">IF(A155&lt;=$E$5*12,$J$11,0)</f>
        <v>0</v>
      </c>
      <c r="M155" s="55"/>
      <c r="Q155" s="56"/>
    </row>
    <row r="156" customFormat="false" ht="15" hidden="false" customHeight="false" outlineLevel="0" collapsed="false">
      <c r="A156" s="50" t="n">
        <v>135</v>
      </c>
      <c r="B156" s="51" t="n">
        <f aca="false">B155-D155</f>
        <v>-4.71188467829421E-008</v>
      </c>
      <c r="C156" s="51" t="n">
        <f aca="false">$E$8/12*B156</f>
        <v>-1.17797116957355E-010</v>
      </c>
      <c r="D156" s="51" t="n">
        <f aca="false">E156-C156</f>
        <v>1.17797116957355E-010</v>
      </c>
      <c r="E156" s="52" t="n">
        <f aca="false">IF(A156&lt;=$E$5*12,$E$10,0)</f>
        <v>0</v>
      </c>
      <c r="F156" s="53"/>
      <c r="G156" s="51" t="n">
        <v>135</v>
      </c>
      <c r="H156" s="51" t="n">
        <f aca="false">IF(K156&gt;0,H155+I155+K156,0)</f>
        <v>0</v>
      </c>
      <c r="I156" s="52" t="n">
        <f aca="false">IF(K156&gt;0,H156*$J$8/$J$10,0)</f>
        <v>0</v>
      </c>
      <c r="J156" s="51" t="n">
        <f aca="false">IF(H156&gt;0,SUM(I156+J155),0)</f>
        <v>0</v>
      </c>
      <c r="K156" s="52" t="n">
        <f aca="false">IF(A156&lt;=$E$5*12,$J$11,0)</f>
        <v>0</v>
      </c>
      <c r="M156" s="55"/>
      <c r="Q156" s="56"/>
    </row>
    <row r="157" customFormat="false" ht="15" hidden="false" customHeight="false" outlineLevel="0" collapsed="false">
      <c r="A157" s="50" t="n">
        <v>136</v>
      </c>
      <c r="B157" s="51" t="n">
        <f aca="false">B156-D156</f>
        <v>-4.72366438998995E-008</v>
      </c>
      <c r="C157" s="51" t="n">
        <f aca="false">$E$8/12*B157</f>
        <v>-1.18091609749749E-010</v>
      </c>
      <c r="D157" s="51" t="n">
        <f aca="false">E157-C157</f>
        <v>1.18091609749749E-010</v>
      </c>
      <c r="E157" s="52" t="n">
        <f aca="false">IF(A157&lt;=$E$5*12,$E$10,0)</f>
        <v>0</v>
      </c>
      <c r="F157" s="53"/>
      <c r="G157" s="51" t="n">
        <v>136</v>
      </c>
      <c r="H157" s="51" t="n">
        <f aca="false">IF(K157&gt;0,H156+I156+K157,0)</f>
        <v>0</v>
      </c>
      <c r="I157" s="52" t="n">
        <f aca="false">IF(K157&gt;0,H157*$J$8/$J$10,0)</f>
        <v>0</v>
      </c>
      <c r="J157" s="51" t="n">
        <f aca="false">IF(H157&gt;0,SUM(I157+J156),0)</f>
        <v>0</v>
      </c>
      <c r="K157" s="52" t="n">
        <f aca="false">IF(A157&lt;=$E$5*12,$J$11,0)</f>
        <v>0</v>
      </c>
      <c r="M157" s="55"/>
      <c r="Q157" s="56"/>
    </row>
    <row r="158" customFormat="false" ht="15" hidden="false" customHeight="false" outlineLevel="0" collapsed="false">
      <c r="A158" s="50" t="n">
        <v>137</v>
      </c>
      <c r="B158" s="51" t="n">
        <f aca="false">B157-D157</f>
        <v>-4.73547355096492E-008</v>
      </c>
      <c r="C158" s="51" t="n">
        <f aca="false">$E$8/12*B158</f>
        <v>-1.18386838774123E-010</v>
      </c>
      <c r="D158" s="51" t="n">
        <f aca="false">E158-C158</f>
        <v>1.18386838774123E-010</v>
      </c>
      <c r="E158" s="52" t="n">
        <f aca="false">IF(A158&lt;=$E$5*12,$E$10,0)</f>
        <v>0</v>
      </c>
      <c r="F158" s="53"/>
      <c r="G158" s="51" t="n">
        <v>137</v>
      </c>
      <c r="H158" s="51" t="n">
        <f aca="false">IF(K158&gt;0,H157+I157+K158,0)</f>
        <v>0</v>
      </c>
      <c r="I158" s="52" t="n">
        <f aca="false">IF(K158&gt;0,H158*$J$8/$J$10,0)</f>
        <v>0</v>
      </c>
      <c r="J158" s="51" t="n">
        <f aca="false">IF(H158&gt;0,SUM(I158+J157),0)</f>
        <v>0</v>
      </c>
      <c r="K158" s="52" t="n">
        <f aca="false">IF(A158&lt;=$E$5*12,$J$11,0)</f>
        <v>0</v>
      </c>
      <c r="M158" s="55"/>
      <c r="Q158" s="56"/>
    </row>
    <row r="159" customFormat="false" ht="15" hidden="false" customHeight="false" outlineLevel="0" collapsed="false">
      <c r="A159" s="50" t="n">
        <v>138</v>
      </c>
      <c r="B159" s="51" t="n">
        <f aca="false">B158-D158</f>
        <v>-4.74731223484234E-008</v>
      </c>
      <c r="C159" s="51" t="n">
        <f aca="false">$E$8/12*B159</f>
        <v>-1.18682805871058E-010</v>
      </c>
      <c r="D159" s="51" t="n">
        <f aca="false">E159-C159</f>
        <v>1.18682805871058E-010</v>
      </c>
      <c r="E159" s="52" t="n">
        <f aca="false">IF(A159&lt;=$E$5*12,$E$10,0)</f>
        <v>0</v>
      </c>
      <c r="F159" s="53"/>
      <c r="G159" s="51" t="n">
        <v>138</v>
      </c>
      <c r="H159" s="51" t="n">
        <f aca="false">IF(K159&gt;0,H158+I158+K159,0)</f>
        <v>0</v>
      </c>
      <c r="I159" s="52" t="n">
        <f aca="false">IF(K159&gt;0,H159*$J$8/$J$10,0)</f>
        <v>0</v>
      </c>
      <c r="J159" s="51" t="n">
        <f aca="false">IF(H159&gt;0,SUM(I159+J158),0)</f>
        <v>0</v>
      </c>
      <c r="K159" s="52" t="n">
        <f aca="false">IF(A159&lt;=$E$5*12,$J$11,0)</f>
        <v>0</v>
      </c>
      <c r="M159" s="55"/>
      <c r="Q159" s="56"/>
    </row>
    <row r="160" customFormat="false" ht="15" hidden="false" customHeight="false" outlineLevel="0" collapsed="false">
      <c r="A160" s="50" t="n">
        <v>139</v>
      </c>
      <c r="B160" s="51" t="n">
        <f aca="false">B159-D159</f>
        <v>-4.75918051542944E-008</v>
      </c>
      <c r="C160" s="51" t="n">
        <f aca="false">$E$8/12*B160</f>
        <v>-1.18979512885736E-010</v>
      </c>
      <c r="D160" s="51" t="n">
        <f aca="false">E160-C160</f>
        <v>1.18979512885736E-010</v>
      </c>
      <c r="E160" s="52" t="n">
        <f aca="false">IF(A160&lt;=$E$5*12,$E$10,0)</f>
        <v>0</v>
      </c>
      <c r="F160" s="53"/>
      <c r="G160" s="51" t="n">
        <v>139</v>
      </c>
      <c r="H160" s="51" t="n">
        <f aca="false">IF(K160&gt;0,H159+I159+K160,0)</f>
        <v>0</v>
      </c>
      <c r="I160" s="52" t="n">
        <f aca="false">IF(K160&gt;0,H160*$J$8/$J$10,0)</f>
        <v>0</v>
      </c>
      <c r="J160" s="51" t="n">
        <f aca="false">IF(H160&gt;0,SUM(I160+J159),0)</f>
        <v>0</v>
      </c>
      <c r="K160" s="52" t="n">
        <f aca="false">IF(A160&lt;=$E$5*12,$J$11,0)</f>
        <v>0</v>
      </c>
      <c r="M160" s="55"/>
      <c r="Q160" s="56"/>
    </row>
    <row r="161" customFormat="false" ht="15" hidden="false" customHeight="false" outlineLevel="0" collapsed="false">
      <c r="A161" s="50" t="n">
        <v>140</v>
      </c>
      <c r="B161" s="51" t="n">
        <f aca="false">B160-D160</f>
        <v>-4.77107846671801E-008</v>
      </c>
      <c r="C161" s="51" t="n">
        <f aca="false">$E$8/12*B161</f>
        <v>-1.1927696166795E-010</v>
      </c>
      <c r="D161" s="51" t="n">
        <f aca="false">E161-C161</f>
        <v>1.1927696166795E-010</v>
      </c>
      <c r="E161" s="52" t="n">
        <f aca="false">IF(A161&lt;=$E$5*12,$E$10,0)</f>
        <v>0</v>
      </c>
      <c r="F161" s="53"/>
      <c r="G161" s="51" t="n">
        <v>140</v>
      </c>
      <c r="H161" s="51" t="n">
        <f aca="false">IF(K161&gt;0,H160+I160+K161,0)</f>
        <v>0</v>
      </c>
      <c r="I161" s="52" t="n">
        <f aca="false">IF(K161&gt;0,H161*$J$8/$J$10,0)</f>
        <v>0</v>
      </c>
      <c r="J161" s="51" t="n">
        <f aca="false">IF(H161&gt;0,SUM(I161+J160),0)</f>
        <v>0</v>
      </c>
      <c r="K161" s="52" t="n">
        <f aca="false">IF(A161&lt;=$E$5*12,$J$11,0)</f>
        <v>0</v>
      </c>
      <c r="M161" s="55"/>
      <c r="Q161" s="56"/>
    </row>
    <row r="162" customFormat="false" ht="15" hidden="false" customHeight="false" outlineLevel="0" collapsed="false">
      <c r="A162" s="50" t="n">
        <v>141</v>
      </c>
      <c r="B162" s="51" t="n">
        <f aca="false">B161-D161</f>
        <v>-4.78300616288481E-008</v>
      </c>
      <c r="C162" s="51" t="n">
        <f aca="false">$E$8/12*B162</f>
        <v>-1.1957515407212E-010</v>
      </c>
      <c r="D162" s="51" t="n">
        <f aca="false">E162-C162</f>
        <v>1.1957515407212E-010</v>
      </c>
      <c r="E162" s="52" t="n">
        <f aca="false">IF(A162&lt;=$E$5*12,$E$10,0)</f>
        <v>0</v>
      </c>
      <c r="F162" s="53"/>
      <c r="G162" s="51" t="n">
        <v>141</v>
      </c>
      <c r="H162" s="51" t="n">
        <f aca="false">IF(K162&gt;0,H161+I161+K162,0)</f>
        <v>0</v>
      </c>
      <c r="I162" s="52" t="n">
        <f aca="false">IF(K162&gt;0,H162*$J$8/$J$10,0)</f>
        <v>0</v>
      </c>
      <c r="J162" s="51" t="n">
        <f aca="false">IF(H162&gt;0,SUM(I162+J161),0)</f>
        <v>0</v>
      </c>
      <c r="K162" s="52" t="n">
        <f aca="false">IF(A162&lt;=$E$5*12,$J$11,0)</f>
        <v>0</v>
      </c>
      <c r="M162" s="55"/>
      <c r="Q162" s="56"/>
    </row>
    <row r="163" customFormat="false" ht="15" hidden="false" customHeight="false" outlineLevel="0" collapsed="false">
      <c r="A163" s="50" t="n">
        <v>142</v>
      </c>
      <c r="B163" s="51" t="n">
        <f aca="false">B162-D162</f>
        <v>-4.79496367829202E-008</v>
      </c>
      <c r="C163" s="51" t="n">
        <f aca="false">$E$8/12*B163</f>
        <v>-1.19874091957301E-010</v>
      </c>
      <c r="D163" s="51" t="n">
        <f aca="false">E163-C163</f>
        <v>1.19874091957301E-010</v>
      </c>
      <c r="E163" s="52" t="n">
        <f aca="false">IF(A163&lt;=$E$5*12,$E$10,0)</f>
        <v>0</v>
      </c>
      <c r="F163" s="53"/>
      <c r="G163" s="51" t="n">
        <v>142</v>
      </c>
      <c r="H163" s="51" t="n">
        <f aca="false">IF(K163&gt;0,H162+I162+K163,0)</f>
        <v>0</v>
      </c>
      <c r="I163" s="52" t="n">
        <f aca="false">IF(K163&gt;0,H163*$J$8/$J$10,0)</f>
        <v>0</v>
      </c>
      <c r="J163" s="51" t="n">
        <f aca="false">IF(H163&gt;0,SUM(I163+J162),0)</f>
        <v>0</v>
      </c>
      <c r="K163" s="52" t="n">
        <f aca="false">IF(A163&lt;=$E$5*12,$J$11,0)</f>
        <v>0</v>
      </c>
      <c r="M163" s="55"/>
      <c r="Q163" s="56"/>
    </row>
    <row r="164" customFormat="false" ht="15" hidden="false" customHeight="false" outlineLevel="0" collapsed="false">
      <c r="A164" s="50" t="n">
        <v>143</v>
      </c>
      <c r="B164" s="51" t="n">
        <f aca="false">B163-D163</f>
        <v>-4.80695108748775E-008</v>
      </c>
      <c r="C164" s="51" t="n">
        <f aca="false">$E$8/12*B164</f>
        <v>-1.20173777187194E-010</v>
      </c>
      <c r="D164" s="51" t="n">
        <f aca="false">E164-C164</f>
        <v>1.20173777187194E-010</v>
      </c>
      <c r="E164" s="52" t="n">
        <f aca="false">IF(A164&lt;=$E$5*12,$E$10,0)</f>
        <v>0</v>
      </c>
      <c r="F164" s="53"/>
      <c r="G164" s="51" t="n">
        <v>143</v>
      </c>
      <c r="H164" s="51" t="n">
        <f aca="false">IF(K164&gt;0,H163+I163+K164,0)</f>
        <v>0</v>
      </c>
      <c r="I164" s="52" t="n">
        <f aca="false">IF(K164&gt;0,H164*$J$8/$J$10,0)</f>
        <v>0</v>
      </c>
      <c r="J164" s="51" t="n">
        <f aca="false">IF(H164&gt;0,SUM(I164+J163),0)</f>
        <v>0</v>
      </c>
      <c r="K164" s="52" t="n">
        <f aca="false">IF(A164&lt;=$E$5*12,$J$11,0)</f>
        <v>0</v>
      </c>
      <c r="M164" s="55"/>
      <c r="Q164" s="56"/>
    </row>
    <row r="165" customFormat="false" ht="15" hidden="false" customHeight="false" outlineLevel="0" collapsed="false">
      <c r="A165" s="50" t="n">
        <v>144</v>
      </c>
      <c r="B165" s="51" t="n">
        <f aca="false">B164-D164</f>
        <v>-4.81896846520647E-008</v>
      </c>
      <c r="C165" s="51" t="n">
        <f aca="false">$E$8/12*B165</f>
        <v>-1.20474211630162E-010</v>
      </c>
      <c r="D165" s="51" t="n">
        <f aca="false">E165-C165</f>
        <v>1.20474211630162E-010</v>
      </c>
      <c r="E165" s="52" t="n">
        <f aca="false">IF(A165&lt;=$E$5*12,$E$10,0)</f>
        <v>0</v>
      </c>
      <c r="F165" s="53"/>
      <c r="G165" s="51" t="n">
        <v>144</v>
      </c>
      <c r="H165" s="51" t="n">
        <f aca="false">IF(K165&gt;0,H164+I164+K165,0)</f>
        <v>0</v>
      </c>
      <c r="I165" s="52" t="n">
        <f aca="false">IF(K165&gt;0,H165*$J$8/$J$10,0)</f>
        <v>0</v>
      </c>
      <c r="J165" s="51" t="n">
        <f aca="false">IF(H165&gt;0,SUM(I165+J164),0)</f>
        <v>0</v>
      </c>
      <c r="K165" s="52" t="n">
        <f aca="false">IF(A165&lt;=$E$5*12,$J$11,0)</f>
        <v>0</v>
      </c>
      <c r="M165" s="55"/>
      <c r="Q165" s="56"/>
    </row>
    <row r="166" customFormat="false" ht="15" hidden="false" customHeight="false" outlineLevel="0" collapsed="false">
      <c r="A166" s="50" t="n">
        <v>145</v>
      </c>
      <c r="B166" s="51" t="n">
        <f aca="false">B165-D165</f>
        <v>-4.83101588636949E-008</v>
      </c>
      <c r="C166" s="51" t="n">
        <f aca="false">$E$8/12*B166</f>
        <v>-1.20775397159237E-010</v>
      </c>
      <c r="D166" s="51" t="n">
        <f aca="false">E166-C166</f>
        <v>1.20775397159237E-010</v>
      </c>
      <c r="E166" s="52" t="n">
        <f aca="false">IF(A166&lt;=$E$5*12,$E$10,0)</f>
        <v>0</v>
      </c>
      <c r="F166" s="53" t="n">
        <v>13</v>
      </c>
      <c r="G166" s="51" t="n">
        <v>145</v>
      </c>
      <c r="H166" s="51" t="n">
        <f aca="false">IF(K166&gt;0,H165+I165+K166,0)</f>
        <v>0</v>
      </c>
      <c r="I166" s="52" t="n">
        <f aca="false">IF(K166&gt;0,H166*$J$8/$J$10,0)</f>
        <v>0</v>
      </c>
      <c r="J166" s="51" t="n">
        <f aca="false">IF(H166&gt;0,SUM(I166+J165),0)</f>
        <v>0</v>
      </c>
      <c r="K166" s="52" t="n">
        <f aca="false">IF(A166&lt;=$E$5*12,$J$11,0)</f>
        <v>0</v>
      </c>
      <c r="M166" s="55"/>
      <c r="Q166" s="56"/>
    </row>
    <row r="167" customFormat="false" ht="15" hidden="false" customHeight="false" outlineLevel="0" collapsed="false">
      <c r="A167" s="50" t="n">
        <v>146</v>
      </c>
      <c r="B167" s="51" t="n">
        <f aca="false">B166-D166</f>
        <v>-4.84309342608541E-008</v>
      </c>
      <c r="C167" s="51" t="n">
        <f aca="false">$E$8/12*B167</f>
        <v>-1.21077335652135E-010</v>
      </c>
      <c r="D167" s="51" t="n">
        <f aca="false">E167-C167</f>
        <v>1.21077335652135E-010</v>
      </c>
      <c r="E167" s="52" t="n">
        <f aca="false">IF(A167&lt;=$E$5*12,$E$10,0)</f>
        <v>0</v>
      </c>
      <c r="F167" s="53"/>
      <c r="G167" s="51" t="n">
        <v>146</v>
      </c>
      <c r="H167" s="51" t="n">
        <f aca="false">IF(K167&gt;0,H166+I166+K167,0)</f>
        <v>0</v>
      </c>
      <c r="I167" s="52" t="n">
        <f aca="false">IF(K167&gt;0,H167*$J$8/$J$10,0)</f>
        <v>0</v>
      </c>
      <c r="J167" s="51" t="n">
        <f aca="false">IF(H167&gt;0,SUM(I167+J166),0)</f>
        <v>0</v>
      </c>
      <c r="K167" s="52" t="n">
        <f aca="false">IF(A167&lt;=$E$5*12,$J$11,0)</f>
        <v>0</v>
      </c>
      <c r="M167" s="55"/>
      <c r="Q167" s="56"/>
    </row>
    <row r="168" customFormat="false" ht="15" hidden="false" customHeight="false" outlineLevel="0" collapsed="false">
      <c r="A168" s="50" t="n">
        <v>147</v>
      </c>
      <c r="B168" s="51" t="n">
        <f aca="false">B167-D167</f>
        <v>-4.85520115965062E-008</v>
      </c>
      <c r="C168" s="51" t="n">
        <f aca="false">$E$8/12*B168</f>
        <v>-1.21380028991266E-010</v>
      </c>
      <c r="D168" s="51" t="n">
        <f aca="false">E168-C168</f>
        <v>1.21380028991266E-010</v>
      </c>
      <c r="E168" s="52" t="n">
        <f aca="false">IF(A168&lt;=$E$5*12,$E$10,0)</f>
        <v>0</v>
      </c>
      <c r="F168" s="53"/>
      <c r="G168" s="51" t="n">
        <v>147</v>
      </c>
      <c r="H168" s="51" t="n">
        <f aca="false">IF(K168&gt;0,H167+I167+K168,0)</f>
        <v>0</v>
      </c>
      <c r="I168" s="52" t="n">
        <f aca="false">IF(K168&gt;0,H168*$J$8/$J$10,0)</f>
        <v>0</v>
      </c>
      <c r="J168" s="51" t="n">
        <f aca="false">IF(H168&gt;0,SUM(I168+J167),0)</f>
        <v>0</v>
      </c>
      <c r="K168" s="52" t="n">
        <f aca="false">IF(A168&lt;=$E$5*12,$J$11,0)</f>
        <v>0</v>
      </c>
      <c r="M168" s="55"/>
      <c r="Q168" s="56"/>
    </row>
    <row r="169" customFormat="false" ht="15" hidden="false" customHeight="false" outlineLevel="0" collapsed="false">
      <c r="A169" s="50" t="n">
        <v>148</v>
      </c>
      <c r="B169" s="51" t="n">
        <f aca="false">B168-D168</f>
        <v>-4.86733916254975E-008</v>
      </c>
      <c r="C169" s="51" t="n">
        <f aca="false">$E$8/12*B169</f>
        <v>-1.21683479063744E-010</v>
      </c>
      <c r="D169" s="51" t="n">
        <f aca="false">E169-C169</f>
        <v>1.21683479063744E-010</v>
      </c>
      <c r="E169" s="52" t="n">
        <f aca="false">IF(A169&lt;=$E$5*12,$E$10,0)</f>
        <v>0</v>
      </c>
      <c r="F169" s="53"/>
      <c r="G169" s="51" t="n">
        <v>148</v>
      </c>
      <c r="H169" s="51" t="n">
        <f aca="false">IF(K169&gt;0,H168+I168+K169,0)</f>
        <v>0</v>
      </c>
      <c r="I169" s="52" t="n">
        <f aca="false">IF(K169&gt;0,H169*$J$8/$J$10,0)</f>
        <v>0</v>
      </c>
      <c r="J169" s="51" t="n">
        <f aca="false">IF(H169&gt;0,SUM(I169+J168),0)</f>
        <v>0</v>
      </c>
      <c r="K169" s="52" t="n">
        <f aca="false">IF(A169&lt;=$E$5*12,$J$11,0)</f>
        <v>0</v>
      </c>
      <c r="M169" s="55"/>
      <c r="Q169" s="56"/>
    </row>
    <row r="170" customFormat="false" ht="15" hidden="false" customHeight="false" outlineLevel="0" collapsed="false">
      <c r="A170" s="50" t="n">
        <v>149</v>
      </c>
      <c r="B170" s="51" t="n">
        <f aca="false">B169-D169</f>
        <v>-4.87950751045613E-008</v>
      </c>
      <c r="C170" s="51" t="n">
        <f aca="false">$E$8/12*B170</f>
        <v>-1.21987687761403E-010</v>
      </c>
      <c r="D170" s="51" t="n">
        <f aca="false">E170-C170</f>
        <v>1.21987687761403E-010</v>
      </c>
      <c r="E170" s="52" t="n">
        <f aca="false">IF(A170&lt;=$E$5*12,$E$10,0)</f>
        <v>0</v>
      </c>
      <c r="F170" s="53"/>
      <c r="G170" s="51" t="n">
        <v>149</v>
      </c>
      <c r="H170" s="51" t="n">
        <f aca="false">IF(K170&gt;0,H169+I169+K170,0)</f>
        <v>0</v>
      </c>
      <c r="I170" s="52" t="n">
        <f aca="false">IF(K170&gt;0,H170*$J$8/$J$10,0)</f>
        <v>0</v>
      </c>
      <c r="J170" s="51" t="n">
        <f aca="false">IF(H170&gt;0,SUM(I170+J169),0)</f>
        <v>0</v>
      </c>
      <c r="K170" s="52" t="n">
        <f aca="false">IF(A170&lt;=$E$5*12,$J$11,0)</f>
        <v>0</v>
      </c>
      <c r="M170" s="55"/>
      <c r="Q170" s="56"/>
    </row>
    <row r="171" customFormat="false" ht="15" hidden="false" customHeight="false" outlineLevel="0" collapsed="false">
      <c r="A171" s="50" t="n">
        <v>150</v>
      </c>
      <c r="B171" s="51" t="n">
        <f aca="false">B170-D170</f>
        <v>-4.89170627923227E-008</v>
      </c>
      <c r="C171" s="51" t="n">
        <f aca="false">$E$8/12*B171</f>
        <v>-1.22292656980807E-010</v>
      </c>
      <c r="D171" s="51" t="n">
        <f aca="false">E171-C171</f>
        <v>1.22292656980807E-010</v>
      </c>
      <c r="E171" s="52" t="n">
        <f aca="false">IF(A171&lt;=$E$5*12,$E$10,0)</f>
        <v>0</v>
      </c>
      <c r="F171" s="53"/>
      <c r="G171" s="51" t="n">
        <v>150</v>
      </c>
      <c r="H171" s="51" t="n">
        <f aca="false">IF(K171&gt;0,H170+I170+K171,0)</f>
        <v>0</v>
      </c>
      <c r="I171" s="52" t="n">
        <f aca="false">IF(K171&gt;0,H171*$J$8/$J$10,0)</f>
        <v>0</v>
      </c>
      <c r="J171" s="51" t="n">
        <f aca="false">IF(H171&gt;0,SUM(I171+J170),0)</f>
        <v>0</v>
      </c>
      <c r="K171" s="52" t="n">
        <f aca="false">IF(A171&lt;=$E$5*12,$J$11,0)</f>
        <v>0</v>
      </c>
      <c r="M171" s="55"/>
      <c r="Q171" s="56"/>
    </row>
    <row r="172" customFormat="false" ht="15" hidden="false" customHeight="false" outlineLevel="0" collapsed="false">
      <c r="A172" s="50" t="n">
        <v>151</v>
      </c>
      <c r="B172" s="51" t="n">
        <f aca="false">B171-D171</f>
        <v>-4.90393554493035E-008</v>
      </c>
      <c r="C172" s="51" t="n">
        <f aca="false">$E$8/12*B172</f>
        <v>-1.22598388623259E-010</v>
      </c>
      <c r="D172" s="51" t="n">
        <f aca="false">E172-C172</f>
        <v>1.22598388623259E-010</v>
      </c>
      <c r="E172" s="52" t="n">
        <f aca="false">IF(A172&lt;=$E$5*12,$E$10,0)</f>
        <v>0</v>
      </c>
      <c r="F172" s="53"/>
      <c r="G172" s="51" t="n">
        <v>151</v>
      </c>
      <c r="H172" s="51" t="n">
        <f aca="false">IF(K172&gt;0,H171+I171+K172,0)</f>
        <v>0</v>
      </c>
      <c r="I172" s="52" t="n">
        <f aca="false">IF(K172&gt;0,H172*$J$8/$J$10,0)</f>
        <v>0</v>
      </c>
      <c r="J172" s="51" t="n">
        <f aca="false">IF(H172&gt;0,SUM(I172+J171),0)</f>
        <v>0</v>
      </c>
      <c r="K172" s="52" t="n">
        <f aca="false">IF(A172&lt;=$E$5*12,$J$11,0)</f>
        <v>0</v>
      </c>
      <c r="M172" s="55"/>
      <c r="Q172" s="56"/>
    </row>
    <row r="173" customFormat="false" ht="15" hidden="false" customHeight="false" outlineLevel="0" collapsed="false">
      <c r="A173" s="50" t="n">
        <v>152</v>
      </c>
      <c r="B173" s="51" t="n">
        <f aca="false">B172-D172</f>
        <v>-4.91619538379267E-008</v>
      </c>
      <c r="C173" s="51" t="n">
        <f aca="false">$E$8/12*B173</f>
        <v>-1.22904884594817E-010</v>
      </c>
      <c r="D173" s="51" t="n">
        <f aca="false">E173-C173</f>
        <v>1.22904884594817E-010</v>
      </c>
      <c r="E173" s="52" t="n">
        <f aca="false">IF(A173&lt;=$E$5*12,$E$10,0)</f>
        <v>0</v>
      </c>
      <c r="F173" s="53"/>
      <c r="G173" s="51" t="n">
        <v>152</v>
      </c>
      <c r="H173" s="51" t="n">
        <f aca="false">IF(K173&gt;0,H172+I172+K173,0)</f>
        <v>0</v>
      </c>
      <c r="I173" s="52" t="n">
        <f aca="false">IF(K173&gt;0,H173*$J$8/$J$10,0)</f>
        <v>0</v>
      </c>
      <c r="J173" s="51" t="n">
        <f aca="false">IF(H173&gt;0,SUM(I173+J172),0)</f>
        <v>0</v>
      </c>
      <c r="K173" s="52" t="n">
        <f aca="false">IF(A173&lt;=$E$5*12,$J$11,0)</f>
        <v>0</v>
      </c>
      <c r="M173" s="55"/>
      <c r="Q173" s="56"/>
    </row>
    <row r="174" customFormat="false" ht="15" hidden="false" customHeight="false" outlineLevel="0" collapsed="false">
      <c r="A174" s="50" t="n">
        <v>153</v>
      </c>
      <c r="B174" s="51" t="n">
        <f aca="false">B173-D173</f>
        <v>-4.92848587225215E-008</v>
      </c>
      <c r="C174" s="51" t="n">
        <f aca="false">$E$8/12*B174</f>
        <v>-1.23212146806304E-010</v>
      </c>
      <c r="D174" s="51" t="n">
        <f aca="false">E174-C174</f>
        <v>1.23212146806304E-010</v>
      </c>
      <c r="E174" s="52" t="n">
        <f aca="false">IF(A174&lt;=$E$5*12,$E$10,0)</f>
        <v>0</v>
      </c>
      <c r="F174" s="53"/>
      <c r="G174" s="51" t="n">
        <v>153</v>
      </c>
      <c r="H174" s="51" t="n">
        <f aca="false">IF(K174&gt;0,H173+I173+K174,0)</f>
        <v>0</v>
      </c>
      <c r="I174" s="52" t="n">
        <f aca="false">IF(K174&gt;0,H174*$J$8/$J$10,0)</f>
        <v>0</v>
      </c>
      <c r="J174" s="51" t="n">
        <f aca="false">IF(H174&gt;0,SUM(I174+J173),0)</f>
        <v>0</v>
      </c>
      <c r="K174" s="52" t="n">
        <f aca="false">IF(A174&lt;=$E$5*12,$J$11,0)</f>
        <v>0</v>
      </c>
      <c r="M174" s="55"/>
      <c r="Q174" s="56"/>
    </row>
    <row r="175" customFormat="false" ht="15" hidden="false" customHeight="false" outlineLevel="0" collapsed="false">
      <c r="A175" s="50" t="n">
        <v>154</v>
      </c>
      <c r="B175" s="51" t="n">
        <f aca="false">B174-D174</f>
        <v>-4.94080708693278E-008</v>
      </c>
      <c r="C175" s="51" t="n">
        <f aca="false">$E$8/12*B175</f>
        <v>-1.2352017717332E-010</v>
      </c>
      <c r="D175" s="51" t="n">
        <f aca="false">E175-C175</f>
        <v>1.2352017717332E-010</v>
      </c>
      <c r="E175" s="52" t="n">
        <f aca="false">IF(A175&lt;=$E$5*12,$E$10,0)</f>
        <v>0</v>
      </c>
      <c r="F175" s="53"/>
      <c r="G175" s="51" t="n">
        <v>154</v>
      </c>
      <c r="H175" s="51" t="n">
        <f aca="false">IF(K175&gt;0,H174+I174+K175,0)</f>
        <v>0</v>
      </c>
      <c r="I175" s="52" t="n">
        <f aca="false">IF(K175&gt;0,H175*$J$8/$J$10,0)</f>
        <v>0</v>
      </c>
      <c r="J175" s="51" t="n">
        <f aca="false">IF(H175&gt;0,SUM(I175+J174),0)</f>
        <v>0</v>
      </c>
      <c r="K175" s="52" t="n">
        <f aca="false">IF(A175&lt;=$E$5*12,$J$11,0)</f>
        <v>0</v>
      </c>
      <c r="M175" s="55"/>
      <c r="Q175" s="56"/>
    </row>
    <row r="176" customFormat="false" ht="15" hidden="false" customHeight="false" outlineLevel="0" collapsed="false">
      <c r="A176" s="50" t="n">
        <v>155</v>
      </c>
      <c r="B176" s="51" t="n">
        <f aca="false">B175-D175</f>
        <v>-4.95315910465012E-008</v>
      </c>
      <c r="C176" s="51" t="n">
        <f aca="false">$E$8/12*B176</f>
        <v>-1.23828977616253E-010</v>
      </c>
      <c r="D176" s="51" t="n">
        <f aca="false">E176-C176</f>
        <v>1.23828977616253E-010</v>
      </c>
      <c r="E176" s="52" t="n">
        <f aca="false">IF(A176&lt;=$E$5*12,$E$10,0)</f>
        <v>0</v>
      </c>
      <c r="F176" s="53"/>
      <c r="G176" s="51" t="n">
        <v>155</v>
      </c>
      <c r="H176" s="51" t="n">
        <f aca="false">IF(K176&gt;0,H175+I175+K176,0)</f>
        <v>0</v>
      </c>
      <c r="I176" s="52" t="n">
        <f aca="false">IF(K176&gt;0,H176*$J$8/$J$10,0)</f>
        <v>0</v>
      </c>
      <c r="J176" s="51" t="n">
        <f aca="false">IF(H176&gt;0,SUM(I176+J175),0)</f>
        <v>0</v>
      </c>
      <c r="K176" s="52" t="n">
        <f aca="false">IF(A176&lt;=$E$5*12,$J$11,0)</f>
        <v>0</v>
      </c>
      <c r="M176" s="55"/>
      <c r="Q176" s="56"/>
    </row>
    <row r="177" customFormat="false" ht="15" hidden="false" customHeight="false" outlineLevel="0" collapsed="false">
      <c r="A177" s="50" t="n">
        <v>156</v>
      </c>
      <c r="B177" s="51" t="n">
        <f aca="false">B176-D176</f>
        <v>-4.96554200241174E-008</v>
      </c>
      <c r="C177" s="51" t="n">
        <f aca="false">$E$8/12*B177</f>
        <v>-1.24138550060294E-010</v>
      </c>
      <c r="D177" s="51" t="n">
        <f aca="false">E177-C177</f>
        <v>1.24138550060294E-010</v>
      </c>
      <c r="E177" s="52" t="n">
        <f aca="false">IF(A177&lt;=$E$5*12,$E$10,0)</f>
        <v>0</v>
      </c>
      <c r="F177" s="53"/>
      <c r="G177" s="51" t="n">
        <v>156</v>
      </c>
      <c r="H177" s="51" t="n">
        <f aca="false">IF(K177&gt;0,H176+I176+K177,0)</f>
        <v>0</v>
      </c>
      <c r="I177" s="52" t="n">
        <f aca="false">IF(K177&gt;0,H177*$J$8/$J$10,0)</f>
        <v>0</v>
      </c>
      <c r="J177" s="51" t="n">
        <f aca="false">IF(H177&gt;0,SUM(I177+J176),0)</f>
        <v>0</v>
      </c>
      <c r="K177" s="52" t="n">
        <f aca="false">IF(A177&lt;=$E$5*12,$J$11,0)</f>
        <v>0</v>
      </c>
      <c r="M177" s="55"/>
      <c r="Q177" s="56"/>
    </row>
    <row r="178" customFormat="false" ht="15" hidden="false" customHeight="false" outlineLevel="0" collapsed="false">
      <c r="A178" s="50" t="n">
        <v>157</v>
      </c>
      <c r="B178" s="51" t="n">
        <f aca="false">B177-D177</f>
        <v>-4.97795585741777E-008</v>
      </c>
      <c r="C178" s="51" t="n">
        <f aca="false">$E$8/12*B178</f>
        <v>-1.24448896435444E-010</v>
      </c>
      <c r="D178" s="51" t="n">
        <f aca="false">E178-C178</f>
        <v>1.24448896435444E-010</v>
      </c>
      <c r="E178" s="52" t="n">
        <f aca="false">IF(A178&lt;=$E$5*12,$E$10,0)</f>
        <v>0</v>
      </c>
      <c r="F178" s="53" t="n">
        <v>14</v>
      </c>
      <c r="G178" s="51" t="n">
        <v>157</v>
      </c>
      <c r="H178" s="51" t="n">
        <f aca="false">IF(K178&gt;0,H177+I177+K178,0)</f>
        <v>0</v>
      </c>
      <c r="I178" s="52" t="n">
        <f aca="false">IF(K178&gt;0,H178*$J$8/$J$10,0)</f>
        <v>0</v>
      </c>
      <c r="J178" s="51" t="n">
        <f aca="false">IF(H178&gt;0,SUM(I178+J177),0)</f>
        <v>0</v>
      </c>
      <c r="K178" s="52" t="n">
        <f aca="false">IF(A178&lt;=$E$5*12,$J$11,0)</f>
        <v>0</v>
      </c>
      <c r="M178" s="55"/>
      <c r="Q178" s="56"/>
    </row>
    <row r="179" customFormat="false" ht="15" hidden="false" customHeight="false" outlineLevel="0" collapsed="false">
      <c r="A179" s="50" t="n">
        <v>158</v>
      </c>
      <c r="B179" s="51" t="n">
        <f aca="false">B178-D178</f>
        <v>-4.99040074706132E-008</v>
      </c>
      <c r="C179" s="51" t="n">
        <f aca="false">$E$8/12*B179</f>
        <v>-1.24760018676533E-010</v>
      </c>
      <c r="D179" s="51" t="n">
        <f aca="false">E179-C179</f>
        <v>1.24760018676533E-010</v>
      </c>
      <c r="E179" s="52" t="n">
        <f aca="false">IF(A179&lt;=$E$5*12,$E$10,0)</f>
        <v>0</v>
      </c>
      <c r="F179" s="53"/>
      <c r="G179" s="51" t="n">
        <v>158</v>
      </c>
      <c r="H179" s="51" t="n">
        <f aca="false">IF(K179&gt;0,H178+I178+K179,0)</f>
        <v>0</v>
      </c>
      <c r="I179" s="52" t="n">
        <f aca="false">IF(K179&gt;0,H179*$J$8/$J$10,0)</f>
        <v>0</v>
      </c>
      <c r="J179" s="51" t="n">
        <f aca="false">IF(H179&gt;0,SUM(I179+J178),0)</f>
        <v>0</v>
      </c>
      <c r="K179" s="52" t="n">
        <f aca="false">IF(A179&lt;=$E$5*12,$J$11,0)</f>
        <v>0</v>
      </c>
      <c r="M179" s="55"/>
      <c r="Q179" s="56"/>
    </row>
    <row r="180" customFormat="false" ht="15" hidden="false" customHeight="false" outlineLevel="0" collapsed="false">
      <c r="A180" s="50" t="n">
        <v>159</v>
      </c>
      <c r="B180" s="51" t="n">
        <f aca="false">B179-D179</f>
        <v>-5.00287674892897E-008</v>
      </c>
      <c r="C180" s="51" t="n">
        <f aca="false">$E$8/12*B180</f>
        <v>-1.25071918723224E-010</v>
      </c>
      <c r="D180" s="51" t="n">
        <f aca="false">E180-C180</f>
        <v>1.25071918723224E-010</v>
      </c>
      <c r="E180" s="52" t="n">
        <f aca="false">IF(A180&lt;=$E$5*12,$E$10,0)</f>
        <v>0</v>
      </c>
      <c r="F180" s="53"/>
      <c r="G180" s="51" t="n">
        <v>159</v>
      </c>
      <c r="H180" s="51" t="n">
        <f aca="false">IF(K180&gt;0,H179+I179+K180,0)</f>
        <v>0</v>
      </c>
      <c r="I180" s="52" t="n">
        <f aca="false">IF(K180&gt;0,H180*$J$8/$J$10,0)</f>
        <v>0</v>
      </c>
      <c r="J180" s="51" t="n">
        <f aca="false">IF(H180&gt;0,SUM(I180+J179),0)</f>
        <v>0</v>
      </c>
      <c r="K180" s="52" t="n">
        <f aca="false">IF(A180&lt;=$E$5*12,$J$11,0)</f>
        <v>0</v>
      </c>
      <c r="M180" s="55"/>
      <c r="Q180" s="56"/>
    </row>
    <row r="181" customFormat="false" ht="15" hidden="false" customHeight="false" outlineLevel="0" collapsed="false">
      <c r="A181" s="50" t="n">
        <v>160</v>
      </c>
      <c r="B181" s="51" t="n">
        <f aca="false">B180-D180</f>
        <v>-5.01538394080129E-008</v>
      </c>
      <c r="C181" s="51" t="n">
        <f aca="false">$E$8/12*B181</f>
        <v>-1.25384598520032E-010</v>
      </c>
      <c r="D181" s="51" t="n">
        <f aca="false">E181-C181</f>
        <v>1.25384598520032E-010</v>
      </c>
      <c r="E181" s="52" t="n">
        <f aca="false">IF(A181&lt;=$E$5*12,$E$10,0)</f>
        <v>0</v>
      </c>
      <c r="F181" s="53"/>
      <c r="G181" s="51" t="n">
        <v>160</v>
      </c>
      <c r="H181" s="51" t="n">
        <f aca="false">IF(K181&gt;0,H180+I180+K181,0)</f>
        <v>0</v>
      </c>
      <c r="I181" s="52" t="n">
        <f aca="false">IF(K181&gt;0,H181*$J$8/$J$10,0)</f>
        <v>0</v>
      </c>
      <c r="J181" s="51" t="n">
        <f aca="false">IF(H181&gt;0,SUM(I181+J180),0)</f>
        <v>0</v>
      </c>
      <c r="K181" s="52" t="n">
        <f aca="false">IF(A181&lt;=$E$5*12,$J$11,0)</f>
        <v>0</v>
      </c>
      <c r="M181" s="55"/>
      <c r="Q181" s="56"/>
    </row>
    <row r="182" customFormat="false" ht="15" hidden="false" customHeight="false" outlineLevel="0" collapsed="false">
      <c r="A182" s="50" t="n">
        <v>161</v>
      </c>
      <c r="B182" s="51" t="n">
        <f aca="false">B181-D181</f>
        <v>-5.02792240065329E-008</v>
      </c>
      <c r="C182" s="51" t="n">
        <f aca="false">$E$8/12*B182</f>
        <v>-1.25698060016332E-010</v>
      </c>
      <c r="D182" s="51" t="n">
        <f aca="false">E182-C182</f>
        <v>1.25698060016332E-010</v>
      </c>
      <c r="E182" s="52" t="n">
        <f aca="false">IF(A182&lt;=$E$5*12,$E$10,0)</f>
        <v>0</v>
      </c>
      <c r="F182" s="53"/>
      <c r="G182" s="51" t="n">
        <v>161</v>
      </c>
      <c r="H182" s="51" t="n">
        <f aca="false">IF(K182&gt;0,H181+I181+K182,0)</f>
        <v>0</v>
      </c>
      <c r="I182" s="52" t="n">
        <f aca="false">IF(K182&gt;0,H182*$J$8/$J$10,0)</f>
        <v>0</v>
      </c>
      <c r="J182" s="51" t="n">
        <f aca="false">IF(H182&gt;0,SUM(I182+J181),0)</f>
        <v>0</v>
      </c>
      <c r="K182" s="52" t="n">
        <f aca="false">IF(A182&lt;=$E$5*12,$J$11,0)</f>
        <v>0</v>
      </c>
      <c r="M182" s="55"/>
      <c r="Q182" s="56"/>
    </row>
    <row r="183" customFormat="false" ht="15" hidden="false" customHeight="false" outlineLevel="0" collapsed="false">
      <c r="A183" s="50" t="n">
        <v>162</v>
      </c>
      <c r="B183" s="51" t="n">
        <f aca="false">B182-D182</f>
        <v>-5.04049220665493E-008</v>
      </c>
      <c r="C183" s="51" t="n">
        <f aca="false">$E$8/12*B183</f>
        <v>-1.26012305166373E-010</v>
      </c>
      <c r="D183" s="51" t="n">
        <f aca="false">E183-C183</f>
        <v>1.26012305166373E-010</v>
      </c>
      <c r="E183" s="52" t="n">
        <f aca="false">IF(A183&lt;=$E$5*12,$E$10,0)</f>
        <v>0</v>
      </c>
      <c r="F183" s="53"/>
      <c r="G183" s="51" t="n">
        <v>162</v>
      </c>
      <c r="H183" s="51" t="n">
        <f aca="false">IF(K183&gt;0,H182+I182+K183,0)</f>
        <v>0</v>
      </c>
      <c r="I183" s="52" t="n">
        <f aca="false">IF(K183&gt;0,H183*$J$8/$J$10,0)</f>
        <v>0</v>
      </c>
      <c r="J183" s="51" t="n">
        <f aca="false">IF(H183&gt;0,SUM(I183+J182),0)</f>
        <v>0</v>
      </c>
      <c r="K183" s="52" t="n">
        <f aca="false">IF(A183&lt;=$E$5*12,$J$11,0)</f>
        <v>0</v>
      </c>
      <c r="M183" s="55"/>
      <c r="Q183" s="56"/>
    </row>
    <row r="184" customFormat="false" ht="15" hidden="false" customHeight="false" outlineLevel="0" collapsed="false">
      <c r="A184" s="50" t="n">
        <v>163</v>
      </c>
      <c r="B184" s="51" t="n">
        <f aca="false">B183-D183</f>
        <v>-5.05309343717156E-008</v>
      </c>
      <c r="C184" s="51" t="n">
        <f aca="false">$E$8/12*B184</f>
        <v>-1.26327335929289E-010</v>
      </c>
      <c r="D184" s="51" t="n">
        <f aca="false">E184-C184</f>
        <v>1.26327335929289E-010</v>
      </c>
      <c r="E184" s="52" t="n">
        <f aca="false">IF(A184&lt;=$E$5*12,$E$10,0)</f>
        <v>0</v>
      </c>
      <c r="F184" s="53"/>
      <c r="G184" s="51" t="n">
        <v>163</v>
      </c>
      <c r="H184" s="51" t="n">
        <f aca="false">IF(K184&gt;0,H183+I183+K184,0)</f>
        <v>0</v>
      </c>
      <c r="I184" s="52" t="n">
        <f aca="false">IF(K184&gt;0,H184*$J$8/$J$10,0)</f>
        <v>0</v>
      </c>
      <c r="J184" s="51" t="n">
        <f aca="false">IF(H184&gt;0,SUM(I184+J183),0)</f>
        <v>0</v>
      </c>
      <c r="K184" s="52" t="n">
        <f aca="false">IF(A184&lt;=$E$5*12,$J$11,0)</f>
        <v>0</v>
      </c>
      <c r="M184" s="55"/>
      <c r="Q184" s="56"/>
    </row>
    <row r="185" customFormat="false" ht="15" hidden="false" customHeight="false" outlineLevel="0" collapsed="false">
      <c r="A185" s="50" t="n">
        <v>164</v>
      </c>
      <c r="B185" s="51" t="n">
        <f aca="false">B184-D184</f>
        <v>-5.06572617076449E-008</v>
      </c>
      <c r="C185" s="51" t="n">
        <f aca="false">$E$8/12*B185</f>
        <v>-1.26643154269112E-010</v>
      </c>
      <c r="D185" s="51" t="n">
        <f aca="false">E185-C185</f>
        <v>1.26643154269112E-010</v>
      </c>
      <c r="E185" s="52" t="n">
        <f aca="false">IF(A185&lt;=$E$5*12,$E$10,0)</f>
        <v>0</v>
      </c>
      <c r="F185" s="53"/>
      <c r="G185" s="51" t="n">
        <v>164</v>
      </c>
      <c r="H185" s="51" t="n">
        <f aca="false">IF(K185&gt;0,H184+I184+K185,0)</f>
        <v>0</v>
      </c>
      <c r="I185" s="52" t="n">
        <f aca="false">IF(K185&gt;0,H185*$J$8/$J$10,0)</f>
        <v>0</v>
      </c>
      <c r="J185" s="51" t="n">
        <f aca="false">IF(H185&gt;0,SUM(I185+J184),0)</f>
        <v>0</v>
      </c>
      <c r="K185" s="52" t="n">
        <f aca="false">IF(A185&lt;=$E$5*12,$J$11,0)</f>
        <v>0</v>
      </c>
      <c r="M185" s="55"/>
      <c r="Q185" s="56"/>
    </row>
    <row r="186" customFormat="false" ht="15" hidden="false" customHeight="false" outlineLevel="0" collapsed="false">
      <c r="A186" s="50" t="n">
        <v>165</v>
      </c>
      <c r="B186" s="51" t="n">
        <f aca="false">B185-D185</f>
        <v>-5.07839048619141E-008</v>
      </c>
      <c r="C186" s="51" t="n">
        <f aca="false">$E$8/12*B186</f>
        <v>-1.26959762154785E-010</v>
      </c>
      <c r="D186" s="51" t="n">
        <f aca="false">E186-C186</f>
        <v>1.26959762154785E-010</v>
      </c>
      <c r="E186" s="52" t="n">
        <f aca="false">IF(A186&lt;=$E$5*12,$E$10,0)</f>
        <v>0</v>
      </c>
      <c r="F186" s="53"/>
      <c r="G186" s="51" t="n">
        <v>165</v>
      </c>
      <c r="H186" s="51" t="n">
        <f aca="false">IF(K186&gt;0,H185+I185+K186,0)</f>
        <v>0</v>
      </c>
      <c r="I186" s="52" t="n">
        <f aca="false">IF(K186&gt;0,H186*$J$8/$J$10,0)</f>
        <v>0</v>
      </c>
      <c r="J186" s="51" t="n">
        <f aca="false">IF(H186&gt;0,SUM(I186+J185),0)</f>
        <v>0</v>
      </c>
      <c r="K186" s="52" t="n">
        <f aca="false">IF(A186&lt;=$E$5*12,$J$11,0)</f>
        <v>0</v>
      </c>
      <c r="M186" s="55"/>
      <c r="Q186" s="56"/>
    </row>
    <row r="187" customFormat="false" ht="15" hidden="false" customHeight="false" outlineLevel="0" collapsed="false">
      <c r="A187" s="50" t="n">
        <v>166</v>
      </c>
      <c r="B187" s="51" t="n">
        <f aca="false">B186-D186</f>
        <v>-5.09108646240688E-008</v>
      </c>
      <c r="C187" s="51" t="n">
        <f aca="false">$E$8/12*B187</f>
        <v>-1.27277161560172E-010</v>
      </c>
      <c r="D187" s="51" t="n">
        <f aca="false">E187-C187</f>
        <v>1.27277161560172E-010</v>
      </c>
      <c r="E187" s="52" t="n">
        <f aca="false">IF(A187&lt;=$E$5*12,$E$10,0)</f>
        <v>0</v>
      </c>
      <c r="F187" s="53"/>
      <c r="G187" s="51" t="n">
        <v>166</v>
      </c>
      <c r="H187" s="51" t="n">
        <f aca="false">IF(K187&gt;0,H186+I186+K187,0)</f>
        <v>0</v>
      </c>
      <c r="I187" s="52" t="n">
        <f aca="false">IF(K187&gt;0,H187*$J$8/$J$10,0)</f>
        <v>0</v>
      </c>
      <c r="J187" s="51" t="n">
        <f aca="false">IF(H187&gt;0,SUM(I187+J186),0)</f>
        <v>0</v>
      </c>
      <c r="K187" s="52" t="n">
        <f aca="false">IF(A187&lt;=$E$5*12,$J$11,0)</f>
        <v>0</v>
      </c>
      <c r="M187" s="55"/>
      <c r="Q187" s="56"/>
    </row>
    <row r="188" customFormat="false" ht="15" hidden="false" customHeight="false" outlineLevel="0" collapsed="false">
      <c r="A188" s="50" t="n">
        <v>167</v>
      </c>
      <c r="B188" s="51" t="n">
        <f aca="false">B187-D187</f>
        <v>-5.1038141785629E-008</v>
      </c>
      <c r="C188" s="51" t="n">
        <f aca="false">$E$8/12*B188</f>
        <v>-1.27595354464072E-010</v>
      </c>
      <c r="D188" s="51" t="n">
        <f aca="false">E188-C188</f>
        <v>1.27595354464072E-010</v>
      </c>
      <c r="E188" s="52" t="n">
        <f aca="false">IF(A188&lt;=$E$5*12,$E$10,0)</f>
        <v>0</v>
      </c>
      <c r="F188" s="53"/>
      <c r="G188" s="51" t="n">
        <v>167</v>
      </c>
      <c r="H188" s="51" t="n">
        <f aca="false">IF(K188&gt;0,H187+I187+K188,0)</f>
        <v>0</v>
      </c>
      <c r="I188" s="52" t="n">
        <f aca="false">IF(K188&gt;0,H188*$J$8/$J$10,0)</f>
        <v>0</v>
      </c>
      <c r="J188" s="51" t="n">
        <f aca="false">IF(H188&gt;0,SUM(I188+J187),0)</f>
        <v>0</v>
      </c>
      <c r="K188" s="52" t="n">
        <f aca="false">IF(A188&lt;=$E$5*12,$J$11,0)</f>
        <v>0</v>
      </c>
      <c r="M188" s="55"/>
      <c r="Q188" s="56"/>
    </row>
    <row r="189" customFormat="false" ht="15" hidden="false" customHeight="false" outlineLevel="0" collapsed="false">
      <c r="A189" s="50" t="n">
        <v>168</v>
      </c>
      <c r="B189" s="51" t="n">
        <f aca="false">B188-D188</f>
        <v>-5.11657371400931E-008</v>
      </c>
      <c r="C189" s="51" t="n">
        <f aca="false">$E$8/12*B189</f>
        <v>-1.27914342850233E-010</v>
      </c>
      <c r="D189" s="51" t="n">
        <f aca="false">E189-C189</f>
        <v>1.27914342850233E-010</v>
      </c>
      <c r="E189" s="52" t="n">
        <f aca="false">IF(A189&lt;=$E$5*12,$E$10,0)</f>
        <v>0</v>
      </c>
      <c r="F189" s="53"/>
      <c r="G189" s="51" t="n">
        <v>168</v>
      </c>
      <c r="H189" s="51" t="n">
        <f aca="false">IF(K189&gt;0,H188+I188+K189,0)</f>
        <v>0</v>
      </c>
      <c r="I189" s="52" t="n">
        <f aca="false">IF(K189&gt;0,H189*$J$8/$J$10,0)</f>
        <v>0</v>
      </c>
      <c r="J189" s="51" t="n">
        <f aca="false">IF(H189&gt;0,SUM(I189+J188),0)</f>
        <v>0</v>
      </c>
      <c r="K189" s="52" t="n">
        <f aca="false">IF(A189&lt;=$E$5*12,$J$11,0)</f>
        <v>0</v>
      </c>
      <c r="M189" s="55"/>
      <c r="Q189" s="56"/>
    </row>
    <row r="190" customFormat="false" ht="15" hidden="false" customHeight="false" outlineLevel="0" collapsed="false">
      <c r="A190" s="50" t="n">
        <v>169</v>
      </c>
      <c r="B190" s="51" t="n">
        <f aca="false">B189-D189</f>
        <v>-5.12936514829433E-008</v>
      </c>
      <c r="C190" s="51" t="n">
        <f aca="false">$E$8/12*B190</f>
        <v>-1.28234128707358E-010</v>
      </c>
      <c r="D190" s="51" t="n">
        <f aca="false">E190-C190</f>
        <v>1.28234128707358E-010</v>
      </c>
      <c r="E190" s="52" t="n">
        <f aca="false">IF(A190&lt;=$E$5*12,$E$10,0)</f>
        <v>0</v>
      </c>
      <c r="F190" s="53" t="n">
        <v>15</v>
      </c>
      <c r="G190" s="51" t="n">
        <v>169</v>
      </c>
      <c r="H190" s="51" t="n">
        <f aca="false">IF(K190&gt;0,H189+I189+K190,0)</f>
        <v>0</v>
      </c>
      <c r="I190" s="52" t="n">
        <f aca="false">IF(K190&gt;0,H190*$J$8/$J$10,0)</f>
        <v>0</v>
      </c>
      <c r="J190" s="51" t="n">
        <f aca="false">IF(H190&gt;0,SUM(I190+J189),0)</f>
        <v>0</v>
      </c>
      <c r="K190" s="52" t="n">
        <f aca="false">IF(A190&lt;=$E$5*12,$J$11,0)</f>
        <v>0</v>
      </c>
      <c r="M190" s="55"/>
      <c r="Q190" s="56"/>
    </row>
    <row r="191" customFormat="false" ht="15" hidden="false" customHeight="false" outlineLevel="0" collapsed="false">
      <c r="A191" s="50" t="n">
        <v>170</v>
      </c>
      <c r="B191" s="51" t="n">
        <f aca="false">B190-D190</f>
        <v>-5.14218856116507E-008</v>
      </c>
      <c r="C191" s="51" t="n">
        <f aca="false">$E$8/12*B191</f>
        <v>-1.28554714029127E-010</v>
      </c>
      <c r="D191" s="51" t="n">
        <f aca="false">E191-C191</f>
        <v>1.28554714029127E-010</v>
      </c>
      <c r="E191" s="52" t="n">
        <f aca="false">IF(A191&lt;=$E$5*12,$E$10,0)</f>
        <v>0</v>
      </c>
      <c r="F191" s="53"/>
      <c r="G191" s="51" t="n">
        <v>170</v>
      </c>
      <c r="H191" s="51" t="n">
        <f aca="false">IF(K191&gt;0,H190+I190+K191,0)</f>
        <v>0</v>
      </c>
      <c r="I191" s="52" t="n">
        <f aca="false">IF(K191&gt;0,H191*$J$8/$J$10,0)</f>
        <v>0</v>
      </c>
      <c r="J191" s="51" t="n">
        <f aca="false">IF(H191&gt;0,SUM(I191+J190),0)</f>
        <v>0</v>
      </c>
      <c r="K191" s="52" t="n">
        <f aca="false">IF(A191&lt;=$E$5*12,$J$11,0)</f>
        <v>0</v>
      </c>
      <c r="M191" s="55"/>
      <c r="Q191" s="56"/>
    </row>
    <row r="192" customFormat="false" ht="15" hidden="false" customHeight="false" outlineLevel="0" collapsed="false">
      <c r="A192" s="50" t="n">
        <v>171</v>
      </c>
      <c r="B192" s="51" t="n">
        <f aca="false">B191-D191</f>
        <v>-5.15504403256798E-008</v>
      </c>
      <c r="C192" s="51" t="n">
        <f aca="false">$E$8/12*B192</f>
        <v>-1.28876100814199E-010</v>
      </c>
      <c r="D192" s="51" t="n">
        <f aca="false">E192-C192</f>
        <v>1.28876100814199E-010</v>
      </c>
      <c r="E192" s="52" t="n">
        <f aca="false">IF(A192&lt;=$E$5*12,$E$10,0)</f>
        <v>0</v>
      </c>
      <c r="F192" s="53"/>
      <c r="G192" s="51" t="n">
        <v>171</v>
      </c>
      <c r="H192" s="51" t="n">
        <f aca="false">IF(K192&gt;0,H191+I191+K192,0)</f>
        <v>0</v>
      </c>
      <c r="I192" s="52" t="n">
        <f aca="false">IF(K192&gt;0,H192*$J$8/$J$10,0)</f>
        <v>0</v>
      </c>
      <c r="J192" s="51" t="n">
        <f aca="false">IF(H192&gt;0,SUM(I192+J191),0)</f>
        <v>0</v>
      </c>
      <c r="K192" s="52" t="n">
        <f aca="false">IF(A192&lt;=$E$5*12,$J$11,0)</f>
        <v>0</v>
      </c>
      <c r="M192" s="55"/>
      <c r="Q192" s="56"/>
    </row>
    <row r="193" customFormat="false" ht="15" hidden="false" customHeight="false" outlineLevel="0" collapsed="false">
      <c r="A193" s="50" t="n">
        <v>172</v>
      </c>
      <c r="B193" s="51" t="n">
        <f aca="false">B192-D192</f>
        <v>-5.1679316426494E-008</v>
      </c>
      <c r="C193" s="51" t="n">
        <f aca="false">$E$8/12*B193</f>
        <v>-1.29198291066235E-010</v>
      </c>
      <c r="D193" s="51" t="n">
        <f aca="false">E193-C193</f>
        <v>1.29198291066235E-010</v>
      </c>
      <c r="E193" s="52" t="n">
        <f aca="false">IF(A193&lt;=$E$5*12,$E$10,0)</f>
        <v>0</v>
      </c>
      <c r="F193" s="53"/>
      <c r="G193" s="51" t="n">
        <v>172</v>
      </c>
      <c r="H193" s="51" t="n">
        <f aca="false">IF(K193&gt;0,H192+I192+K193,0)</f>
        <v>0</v>
      </c>
      <c r="I193" s="52" t="n">
        <f aca="false">IF(K193&gt;0,H193*$J$8/$J$10,0)</f>
        <v>0</v>
      </c>
      <c r="J193" s="51" t="n">
        <f aca="false">IF(H193&gt;0,SUM(I193+J192),0)</f>
        <v>0</v>
      </c>
      <c r="K193" s="52" t="n">
        <f aca="false">IF(A193&lt;=$E$5*12,$J$11,0)</f>
        <v>0</v>
      </c>
      <c r="M193" s="55"/>
      <c r="Q193" s="56"/>
    </row>
    <row r="194" customFormat="false" ht="15" hidden="false" customHeight="false" outlineLevel="0" collapsed="false">
      <c r="A194" s="50" t="n">
        <v>173</v>
      </c>
      <c r="B194" s="51" t="n">
        <f aca="false">B193-D193</f>
        <v>-5.18085147175602E-008</v>
      </c>
      <c r="C194" s="51" t="n">
        <f aca="false">$E$8/12*B194</f>
        <v>-1.29521286793901E-010</v>
      </c>
      <c r="D194" s="51" t="n">
        <f aca="false">E194-C194</f>
        <v>1.29521286793901E-010</v>
      </c>
      <c r="E194" s="52" t="n">
        <f aca="false">IF(A194&lt;=$E$5*12,$E$10,0)</f>
        <v>0</v>
      </c>
      <c r="F194" s="53"/>
      <c r="G194" s="51" t="n">
        <v>173</v>
      </c>
      <c r="H194" s="51" t="n">
        <f aca="false">IF(K194&gt;0,H193+I193+K194,0)</f>
        <v>0</v>
      </c>
      <c r="I194" s="52" t="n">
        <f aca="false">IF(K194&gt;0,H194*$J$8/$J$10,0)</f>
        <v>0</v>
      </c>
      <c r="J194" s="51" t="n">
        <f aca="false">IF(H194&gt;0,SUM(I194+J193),0)</f>
        <v>0</v>
      </c>
      <c r="K194" s="52" t="n">
        <f aca="false">IF(A194&lt;=$E$5*12,$J$11,0)</f>
        <v>0</v>
      </c>
      <c r="M194" s="55"/>
      <c r="Q194" s="56"/>
    </row>
    <row r="195" customFormat="false" ht="15" hidden="false" customHeight="false" outlineLevel="0" collapsed="false">
      <c r="A195" s="50" t="n">
        <v>174</v>
      </c>
      <c r="B195" s="51" t="n">
        <f aca="false">B194-D194</f>
        <v>-5.19380360043541E-008</v>
      </c>
      <c r="C195" s="51" t="n">
        <f aca="false">$E$8/12*B195</f>
        <v>-1.29845090010885E-010</v>
      </c>
      <c r="D195" s="51" t="n">
        <f aca="false">E195-C195</f>
        <v>1.29845090010885E-010</v>
      </c>
      <c r="E195" s="52" t="n">
        <f aca="false">IF(A195&lt;=$E$5*12,$E$10,0)</f>
        <v>0</v>
      </c>
      <c r="F195" s="53"/>
      <c r="G195" s="51" t="n">
        <v>174</v>
      </c>
      <c r="H195" s="51" t="n">
        <f aca="false">IF(K195&gt;0,H194+I194+K195,0)</f>
        <v>0</v>
      </c>
      <c r="I195" s="52" t="n">
        <f aca="false">IF(K195&gt;0,H195*$J$8/$J$10,0)</f>
        <v>0</v>
      </c>
      <c r="J195" s="51" t="n">
        <f aca="false">IF(H195&gt;0,SUM(I195+J194),0)</f>
        <v>0</v>
      </c>
      <c r="K195" s="52" t="n">
        <f aca="false">IF(A195&lt;=$E$5*12,$J$11,0)</f>
        <v>0</v>
      </c>
      <c r="M195" s="55"/>
      <c r="Q195" s="56"/>
    </row>
    <row r="196" customFormat="false" ht="15" hidden="false" customHeight="false" outlineLevel="0" collapsed="false">
      <c r="A196" s="50" t="n">
        <v>175</v>
      </c>
      <c r="B196" s="51" t="n">
        <f aca="false">B195-D195</f>
        <v>-5.2067881094365E-008</v>
      </c>
      <c r="C196" s="51" t="n">
        <f aca="false">$E$8/12*B196</f>
        <v>-1.30169702735913E-010</v>
      </c>
      <c r="D196" s="51" t="n">
        <f aca="false">E196-C196</f>
        <v>1.30169702735913E-010</v>
      </c>
      <c r="E196" s="52" t="n">
        <f aca="false">IF(A196&lt;=$E$5*12,$E$10,0)</f>
        <v>0</v>
      </c>
      <c r="F196" s="53"/>
      <c r="G196" s="51" t="n">
        <v>175</v>
      </c>
      <c r="H196" s="51" t="n">
        <f aca="false">IF(K196&gt;0,H195+I195+K196,0)</f>
        <v>0</v>
      </c>
      <c r="I196" s="52" t="n">
        <f aca="false">IF(K196&gt;0,H196*$J$8/$J$10,0)</f>
        <v>0</v>
      </c>
      <c r="J196" s="51" t="n">
        <f aca="false">IF(H196&gt;0,SUM(I196+J195),0)</f>
        <v>0</v>
      </c>
      <c r="K196" s="52" t="n">
        <f aca="false">IF(A196&lt;=$E$5*12,$J$11,0)</f>
        <v>0</v>
      </c>
      <c r="M196" s="55"/>
      <c r="Q196" s="56"/>
    </row>
    <row r="197" customFormat="false" ht="15" hidden="false" customHeight="false" outlineLevel="0" collapsed="false">
      <c r="A197" s="50" t="n">
        <v>176</v>
      </c>
      <c r="B197" s="51" t="n">
        <f aca="false">B196-D196</f>
        <v>-5.21980507971009E-008</v>
      </c>
      <c r="C197" s="51" t="n">
        <f aca="false">$E$8/12*B197</f>
        <v>-1.30495126992752E-010</v>
      </c>
      <c r="D197" s="51" t="n">
        <f aca="false">E197-C197</f>
        <v>1.30495126992752E-010</v>
      </c>
      <c r="E197" s="52" t="n">
        <f aca="false">IF(A197&lt;=$E$5*12,$E$10,0)</f>
        <v>0</v>
      </c>
      <c r="F197" s="53"/>
      <c r="G197" s="51" t="n">
        <v>176</v>
      </c>
      <c r="H197" s="51" t="n">
        <f aca="false">IF(K197&gt;0,H196+I196+K197,0)</f>
        <v>0</v>
      </c>
      <c r="I197" s="52" t="n">
        <f aca="false">IF(K197&gt;0,H197*$J$8/$J$10,0)</f>
        <v>0</v>
      </c>
      <c r="J197" s="51" t="n">
        <f aca="false">IF(H197&gt;0,SUM(I197+J196),0)</f>
        <v>0</v>
      </c>
      <c r="K197" s="52" t="n">
        <f aca="false">IF(A197&lt;=$E$5*12,$J$11,0)</f>
        <v>0</v>
      </c>
      <c r="M197" s="55"/>
      <c r="Q197" s="56"/>
    </row>
    <row r="198" customFormat="false" ht="15" hidden="false" customHeight="false" outlineLevel="0" collapsed="false">
      <c r="A198" s="50" t="n">
        <v>177</v>
      </c>
      <c r="B198" s="51" t="n">
        <f aca="false">B197-D197</f>
        <v>-5.23285459240937E-008</v>
      </c>
      <c r="C198" s="51" t="n">
        <f aca="false">$E$8/12*B198</f>
        <v>-1.30821364810234E-010</v>
      </c>
      <c r="D198" s="51" t="n">
        <f aca="false">E198-C198</f>
        <v>1.30821364810234E-010</v>
      </c>
      <c r="E198" s="52" t="n">
        <f aca="false">IF(A198&lt;=$E$5*12,$E$10,0)</f>
        <v>0</v>
      </c>
      <c r="F198" s="53"/>
      <c r="G198" s="51" t="n">
        <v>177</v>
      </c>
      <c r="H198" s="51" t="n">
        <f aca="false">IF(K198&gt;0,H197+I197+K198,0)</f>
        <v>0</v>
      </c>
      <c r="I198" s="52" t="n">
        <f aca="false">IF(K198&gt;0,H198*$J$8/$J$10,0)</f>
        <v>0</v>
      </c>
      <c r="J198" s="51" t="n">
        <f aca="false">IF(H198&gt;0,SUM(I198+J197),0)</f>
        <v>0</v>
      </c>
      <c r="K198" s="52" t="n">
        <f aca="false">IF(A198&lt;=$E$5*12,$J$11,0)</f>
        <v>0</v>
      </c>
      <c r="M198" s="55"/>
      <c r="Q198" s="56"/>
    </row>
    <row r="199" customFormat="false" ht="15" hidden="false" customHeight="false" outlineLevel="0" collapsed="false">
      <c r="A199" s="50" t="n">
        <v>178</v>
      </c>
      <c r="B199" s="51" t="n">
        <f aca="false">B198-D198</f>
        <v>-5.24593672889039E-008</v>
      </c>
      <c r="C199" s="51" t="n">
        <f aca="false">$E$8/12*B199</f>
        <v>-1.3114841822226E-010</v>
      </c>
      <c r="D199" s="51" t="n">
        <f aca="false">E199-C199</f>
        <v>1.3114841822226E-010</v>
      </c>
      <c r="E199" s="52" t="n">
        <f aca="false">IF(A199&lt;=$E$5*12,$E$10,0)</f>
        <v>0</v>
      </c>
      <c r="F199" s="53"/>
      <c r="G199" s="51" t="n">
        <v>178</v>
      </c>
      <c r="H199" s="51" t="n">
        <f aca="false">IF(K199&gt;0,H198+I198+K199,0)</f>
        <v>0</v>
      </c>
      <c r="I199" s="52" t="n">
        <f aca="false">IF(K199&gt;0,H199*$J$8/$J$10,0)</f>
        <v>0</v>
      </c>
      <c r="J199" s="51" t="n">
        <f aca="false">IF(H199&gt;0,SUM(I199+J198),0)</f>
        <v>0</v>
      </c>
      <c r="K199" s="52" t="n">
        <f aca="false">IF(A199&lt;=$E$5*12,$J$11,0)</f>
        <v>0</v>
      </c>
      <c r="M199" s="55"/>
      <c r="Q199" s="56"/>
    </row>
    <row r="200" customFormat="false" ht="15" hidden="false" customHeight="false" outlineLevel="0" collapsed="false">
      <c r="A200" s="50" t="n">
        <v>179</v>
      </c>
      <c r="B200" s="51" t="n">
        <f aca="false">B199-D199</f>
        <v>-5.25905157071262E-008</v>
      </c>
      <c r="C200" s="51" t="n">
        <f aca="false">$E$8/12*B200</f>
        <v>-1.31476289267815E-010</v>
      </c>
      <c r="D200" s="51" t="n">
        <f aca="false">E200-C200</f>
        <v>1.31476289267815E-010</v>
      </c>
      <c r="E200" s="52" t="n">
        <f aca="false">IF(A200&lt;=$E$5*12,$E$10,0)</f>
        <v>0</v>
      </c>
      <c r="F200" s="53"/>
      <c r="G200" s="51" t="n">
        <v>179</v>
      </c>
      <c r="H200" s="51" t="n">
        <f aca="false">IF(K200&gt;0,H199+I199+K200,0)</f>
        <v>0</v>
      </c>
      <c r="I200" s="52" t="n">
        <f aca="false">IF(K200&gt;0,H200*$J$8/$J$10,0)</f>
        <v>0</v>
      </c>
      <c r="J200" s="51" t="n">
        <f aca="false">IF(H200&gt;0,SUM(I200+J199),0)</f>
        <v>0</v>
      </c>
      <c r="K200" s="52" t="n">
        <f aca="false">IF(A200&lt;=$E$5*12,$J$11,0)</f>
        <v>0</v>
      </c>
      <c r="M200" s="55"/>
      <c r="Q200" s="56"/>
    </row>
    <row r="201" customFormat="false" ht="15" hidden="false" customHeight="false" outlineLevel="0" collapsed="false">
      <c r="A201" s="50" t="n">
        <v>180</v>
      </c>
      <c r="B201" s="51" t="n">
        <f aca="false">B200-D200</f>
        <v>-5.2721991996394E-008</v>
      </c>
      <c r="C201" s="51" t="n">
        <f aca="false">$E$8/12*B201</f>
        <v>-1.31804979990985E-010</v>
      </c>
      <c r="D201" s="51" t="n">
        <f aca="false">E201-C201</f>
        <v>1.31804979990985E-010</v>
      </c>
      <c r="E201" s="52" t="n">
        <f aca="false">IF(A201&lt;=$E$5*12,$E$10,0)</f>
        <v>0</v>
      </c>
      <c r="F201" s="53"/>
      <c r="G201" s="51" t="n">
        <v>180</v>
      </c>
      <c r="H201" s="51" t="n">
        <f aca="false">IF(K201&gt;0,H200+I200+K201,0)</f>
        <v>0</v>
      </c>
      <c r="I201" s="52" t="n">
        <f aca="false">IF(K201&gt;0,H201*$J$8/$J$10,0)</f>
        <v>0</v>
      </c>
      <c r="J201" s="51" t="n">
        <f aca="false">IF(H201&gt;0,SUM(I201+J200),0)</f>
        <v>0</v>
      </c>
      <c r="K201" s="52" t="n">
        <f aca="false">IF(A201&lt;=$E$5*12,$J$11,0)</f>
        <v>0</v>
      </c>
      <c r="M201" s="55"/>
      <c r="Q201" s="56"/>
    </row>
    <row r="202" customFormat="false" ht="15" hidden="false" customHeight="false" outlineLevel="0" collapsed="false">
      <c r="A202" s="50" t="n">
        <v>181</v>
      </c>
      <c r="B202" s="51" t="n">
        <f aca="false">B201-D201</f>
        <v>-5.2853796976385E-008</v>
      </c>
      <c r="C202" s="51" t="n">
        <f aca="false">$E$8/12*B202</f>
        <v>-1.32134492440962E-010</v>
      </c>
      <c r="D202" s="51" t="n">
        <f aca="false">E202-C202</f>
        <v>1.32134492440962E-010</v>
      </c>
      <c r="E202" s="52" t="n">
        <f aca="false">IF(A202&lt;=$E$5*12,$E$10,0)</f>
        <v>0</v>
      </c>
      <c r="F202" s="53" t="n">
        <v>16</v>
      </c>
      <c r="G202" s="51" t="n">
        <v>181</v>
      </c>
      <c r="H202" s="51" t="n">
        <f aca="false">IF(K202&gt;0,H201+I201+K202,0)</f>
        <v>0</v>
      </c>
      <c r="I202" s="52" t="n">
        <f aca="false">IF(K202&gt;0,H202*$J$8/$J$10,0)</f>
        <v>0</v>
      </c>
      <c r="J202" s="51" t="n">
        <f aca="false">IF(H202&gt;0,SUM(I202+J201),0)</f>
        <v>0</v>
      </c>
      <c r="K202" s="52" t="n">
        <f aca="false">IF(A202&lt;=$E$5*12,$J$11,0)</f>
        <v>0</v>
      </c>
      <c r="M202" s="55"/>
      <c r="Q202" s="56"/>
    </row>
    <row r="203" customFormat="false" ht="15" hidden="false" customHeight="false" outlineLevel="0" collapsed="false">
      <c r="A203" s="50" t="n">
        <v>182</v>
      </c>
      <c r="B203" s="51" t="n">
        <f aca="false">B202-D202</f>
        <v>-5.29859314688259E-008</v>
      </c>
      <c r="C203" s="51" t="n">
        <f aca="false">$E$8/12*B203</f>
        <v>-1.32464828672065E-010</v>
      </c>
      <c r="D203" s="51" t="n">
        <f aca="false">E203-C203</f>
        <v>1.32464828672065E-010</v>
      </c>
      <c r="E203" s="52" t="n">
        <f aca="false">IF(A203&lt;=$E$5*12,$E$10,0)</f>
        <v>0</v>
      </c>
      <c r="F203" s="53"/>
      <c r="G203" s="51" t="n">
        <v>182</v>
      </c>
      <c r="H203" s="51" t="n">
        <f aca="false">IF(K203&gt;0,H202+I202+K203,0)</f>
        <v>0</v>
      </c>
      <c r="I203" s="52" t="n">
        <f aca="false">IF(K203&gt;0,H203*$J$8/$J$10,0)</f>
        <v>0</v>
      </c>
      <c r="J203" s="51" t="n">
        <f aca="false">IF(H203&gt;0,SUM(I203+J202),0)</f>
        <v>0</v>
      </c>
      <c r="K203" s="52" t="n">
        <f aca="false">IF(A203&lt;=$E$5*12,$J$11,0)</f>
        <v>0</v>
      </c>
      <c r="M203" s="55"/>
      <c r="Q203" s="56"/>
    </row>
    <row r="204" customFormat="false" ht="15" hidden="false" customHeight="false" outlineLevel="0" collapsed="false">
      <c r="A204" s="50" t="n">
        <v>183</v>
      </c>
      <c r="B204" s="51" t="n">
        <f aca="false">B203-D203</f>
        <v>-5.3118396297498E-008</v>
      </c>
      <c r="C204" s="51" t="n">
        <f aca="false">$E$8/12*B204</f>
        <v>-1.32795990743745E-010</v>
      </c>
      <c r="D204" s="51" t="n">
        <f aca="false">E204-C204</f>
        <v>1.32795990743745E-010</v>
      </c>
      <c r="E204" s="52" t="n">
        <f aca="false">IF(A204&lt;=$E$5*12,$E$10,0)</f>
        <v>0</v>
      </c>
      <c r="F204" s="53"/>
      <c r="G204" s="51" t="n">
        <v>183</v>
      </c>
      <c r="H204" s="51" t="n">
        <f aca="false">IF(K204&gt;0,H203+I203+K204,0)</f>
        <v>0</v>
      </c>
      <c r="I204" s="52" t="n">
        <f aca="false">IF(K204&gt;0,H204*$J$8/$J$10,0)</f>
        <v>0</v>
      </c>
      <c r="J204" s="51" t="n">
        <f aca="false">IF(H204&gt;0,SUM(I204+J203),0)</f>
        <v>0</v>
      </c>
      <c r="K204" s="52" t="n">
        <f aca="false">IF(A204&lt;=$E$5*12,$J$11,0)</f>
        <v>0</v>
      </c>
      <c r="M204" s="55"/>
      <c r="Q204" s="56"/>
    </row>
    <row r="205" customFormat="false" ht="15" hidden="false" customHeight="false" outlineLevel="0" collapsed="false">
      <c r="A205" s="50" t="n">
        <v>184</v>
      </c>
      <c r="B205" s="51" t="n">
        <f aca="false">B204-D204</f>
        <v>-5.32511922882417E-008</v>
      </c>
      <c r="C205" s="51" t="n">
        <f aca="false">$E$8/12*B205</f>
        <v>-1.33127980720604E-010</v>
      </c>
      <c r="D205" s="51" t="n">
        <f aca="false">E205-C205</f>
        <v>1.33127980720604E-010</v>
      </c>
      <c r="E205" s="52" t="n">
        <f aca="false">IF(A205&lt;=$E$5*12,$E$10,0)</f>
        <v>0</v>
      </c>
      <c r="F205" s="53"/>
      <c r="G205" s="51" t="n">
        <v>184</v>
      </c>
      <c r="H205" s="51" t="n">
        <f aca="false">IF(K205&gt;0,H204+I204+K205,0)</f>
        <v>0</v>
      </c>
      <c r="I205" s="52" t="n">
        <f aca="false">IF(K205&gt;0,H205*$J$8/$J$10,0)</f>
        <v>0</v>
      </c>
      <c r="J205" s="51" t="n">
        <f aca="false">IF(H205&gt;0,SUM(I205+J204),0)</f>
        <v>0</v>
      </c>
      <c r="K205" s="52" t="n">
        <f aca="false">IF(A205&lt;=$E$5*12,$J$11,0)</f>
        <v>0</v>
      </c>
      <c r="M205" s="55"/>
      <c r="Q205" s="56"/>
    </row>
    <row r="206" customFormat="false" ht="15" hidden="false" customHeight="false" outlineLevel="0" collapsed="false">
      <c r="A206" s="50" t="n">
        <v>185</v>
      </c>
      <c r="B206" s="51" t="n">
        <f aca="false">B205-D205</f>
        <v>-5.33843202689623E-008</v>
      </c>
      <c r="C206" s="51" t="n">
        <f aca="false">$E$8/12*B206</f>
        <v>-1.33460800672406E-010</v>
      </c>
      <c r="D206" s="51" t="n">
        <f aca="false">E206-C206</f>
        <v>1.33460800672406E-010</v>
      </c>
      <c r="E206" s="52" t="n">
        <f aca="false">IF(A206&lt;=$E$5*12,$E$10,0)</f>
        <v>0</v>
      </c>
      <c r="F206" s="53"/>
      <c r="G206" s="51" t="n">
        <v>185</v>
      </c>
      <c r="H206" s="51" t="n">
        <f aca="false">IF(K206&gt;0,H205+I205+K206,0)</f>
        <v>0</v>
      </c>
      <c r="I206" s="52" t="n">
        <f aca="false">IF(K206&gt;0,H206*$J$8/$J$10,0)</f>
        <v>0</v>
      </c>
      <c r="J206" s="51" t="n">
        <f aca="false">IF(H206&gt;0,SUM(I206+J205),0)</f>
        <v>0</v>
      </c>
      <c r="K206" s="52" t="n">
        <f aca="false">IF(A206&lt;=$E$5*12,$J$11,0)</f>
        <v>0</v>
      </c>
      <c r="M206" s="55"/>
      <c r="Q206" s="56"/>
    </row>
    <row r="207" customFormat="false" ht="15" hidden="false" customHeight="false" outlineLevel="0" collapsed="false">
      <c r="A207" s="50" t="n">
        <v>186</v>
      </c>
      <c r="B207" s="51" t="n">
        <f aca="false">B206-D206</f>
        <v>-5.35177810696348E-008</v>
      </c>
      <c r="C207" s="51" t="n">
        <f aca="false">$E$8/12*B207</f>
        <v>-1.33794452674087E-010</v>
      </c>
      <c r="D207" s="51" t="n">
        <f aca="false">E207-C207</f>
        <v>1.33794452674087E-010</v>
      </c>
      <c r="E207" s="52" t="n">
        <f aca="false">IF(A207&lt;=$E$5*12,$E$10,0)</f>
        <v>0</v>
      </c>
      <c r="F207" s="53"/>
      <c r="G207" s="51" t="n">
        <v>186</v>
      </c>
      <c r="H207" s="51" t="n">
        <f aca="false">IF(K207&gt;0,H206+I206+K207,0)</f>
        <v>0</v>
      </c>
      <c r="I207" s="52" t="n">
        <f aca="false">IF(K207&gt;0,H207*$J$8/$J$10,0)</f>
        <v>0</v>
      </c>
      <c r="J207" s="51" t="n">
        <f aca="false">IF(H207&gt;0,SUM(I207+J206),0)</f>
        <v>0</v>
      </c>
      <c r="K207" s="52" t="n">
        <f aca="false">IF(A207&lt;=$E$5*12,$J$11,0)</f>
        <v>0</v>
      </c>
      <c r="M207" s="55"/>
      <c r="Q207" s="56"/>
    </row>
    <row r="208" customFormat="false" ht="15" hidden="false" customHeight="false" outlineLevel="0" collapsed="false">
      <c r="A208" s="50" t="n">
        <v>187</v>
      </c>
      <c r="B208" s="51" t="n">
        <f aca="false">B207-D207</f>
        <v>-5.36515755223088E-008</v>
      </c>
      <c r="C208" s="51" t="n">
        <f aca="false">$E$8/12*B208</f>
        <v>-1.34128938805772E-010</v>
      </c>
      <c r="D208" s="51" t="n">
        <f aca="false">E208-C208</f>
        <v>1.34128938805772E-010</v>
      </c>
      <c r="E208" s="52" t="n">
        <f aca="false">IF(A208&lt;=$E$5*12,$E$10,0)</f>
        <v>0</v>
      </c>
      <c r="F208" s="53"/>
      <c r="G208" s="51" t="n">
        <v>187</v>
      </c>
      <c r="H208" s="51" t="n">
        <f aca="false">IF(K208&gt;0,H207+I207+K208,0)</f>
        <v>0</v>
      </c>
      <c r="I208" s="52" t="n">
        <f aca="false">IF(K208&gt;0,H208*$J$8/$J$10,0)</f>
        <v>0</v>
      </c>
      <c r="J208" s="51" t="n">
        <f aca="false">IF(H208&gt;0,SUM(I208+J207),0)</f>
        <v>0</v>
      </c>
      <c r="K208" s="52" t="n">
        <f aca="false">IF(A208&lt;=$E$5*12,$J$11,0)</f>
        <v>0</v>
      </c>
      <c r="M208" s="55"/>
      <c r="Q208" s="56"/>
    </row>
    <row r="209" customFormat="false" ht="15" hidden="false" customHeight="false" outlineLevel="0" collapsed="false">
      <c r="A209" s="50" t="n">
        <v>188</v>
      </c>
      <c r="B209" s="51" t="n">
        <f aca="false">B208-D208</f>
        <v>-5.37857044611146E-008</v>
      </c>
      <c r="C209" s="51" t="n">
        <f aca="false">$E$8/12*B209</f>
        <v>-1.34464261152787E-010</v>
      </c>
      <c r="D209" s="51" t="n">
        <f aca="false">E209-C209</f>
        <v>1.34464261152787E-010</v>
      </c>
      <c r="E209" s="52" t="n">
        <f aca="false">IF(A209&lt;=$E$5*12,$E$10,0)</f>
        <v>0</v>
      </c>
      <c r="F209" s="53"/>
      <c r="G209" s="51" t="n">
        <v>188</v>
      </c>
      <c r="H209" s="51" t="n">
        <f aca="false">IF(K209&gt;0,H208+I208+K209,0)</f>
        <v>0</v>
      </c>
      <c r="I209" s="52" t="n">
        <f aca="false">IF(K209&gt;0,H209*$J$8/$J$10,0)</f>
        <v>0</v>
      </c>
      <c r="J209" s="51" t="n">
        <f aca="false">IF(H209&gt;0,SUM(I209+J208),0)</f>
        <v>0</v>
      </c>
      <c r="K209" s="52" t="n">
        <f aca="false">IF(A209&lt;=$E$5*12,$J$11,0)</f>
        <v>0</v>
      </c>
      <c r="M209" s="55"/>
      <c r="Q209" s="56"/>
    </row>
    <row r="210" customFormat="false" ht="15" hidden="false" customHeight="false" outlineLevel="0" collapsed="false">
      <c r="A210" s="50" t="n">
        <v>189</v>
      </c>
      <c r="B210" s="51" t="n">
        <f aca="false">B209-D209</f>
        <v>-5.39201687222674E-008</v>
      </c>
      <c r="C210" s="51" t="n">
        <f aca="false">$E$8/12*B210</f>
        <v>-1.34800421805668E-010</v>
      </c>
      <c r="D210" s="51" t="n">
        <f aca="false">E210-C210</f>
        <v>1.34800421805668E-010</v>
      </c>
      <c r="E210" s="52" t="n">
        <f aca="false">IF(A210&lt;=$E$5*12,$E$10,0)</f>
        <v>0</v>
      </c>
      <c r="F210" s="53"/>
      <c r="G210" s="51" t="n">
        <v>189</v>
      </c>
      <c r="H210" s="51" t="n">
        <f aca="false">IF(K210&gt;0,H209+I209+K210,0)</f>
        <v>0</v>
      </c>
      <c r="I210" s="52" t="n">
        <f aca="false">IF(K210&gt;0,H210*$J$8/$J$10,0)</f>
        <v>0</v>
      </c>
      <c r="J210" s="51" t="n">
        <f aca="false">IF(H210&gt;0,SUM(I210+J209),0)</f>
        <v>0</v>
      </c>
      <c r="K210" s="52" t="n">
        <f aca="false">IF(A210&lt;=$E$5*12,$J$11,0)</f>
        <v>0</v>
      </c>
      <c r="M210" s="55"/>
      <c r="Q210" s="56"/>
    </row>
    <row r="211" customFormat="false" ht="15" hidden="false" customHeight="false" outlineLevel="0" collapsed="false">
      <c r="A211" s="50" t="n">
        <v>190</v>
      </c>
      <c r="B211" s="51" t="n">
        <f aca="false">B210-D210</f>
        <v>-5.40549691440731E-008</v>
      </c>
      <c r="C211" s="51" t="n">
        <f aca="false">$E$8/12*B211</f>
        <v>-1.35137422860183E-010</v>
      </c>
      <c r="D211" s="51" t="n">
        <f aca="false">E211-C211</f>
        <v>1.35137422860183E-010</v>
      </c>
      <c r="E211" s="52" t="n">
        <f aca="false">IF(A211&lt;=$E$5*12,$E$10,0)</f>
        <v>0</v>
      </c>
      <c r="F211" s="53"/>
      <c r="G211" s="51" t="n">
        <v>190</v>
      </c>
      <c r="H211" s="51" t="n">
        <f aca="false">IF(K211&gt;0,H210+I210+K211,0)</f>
        <v>0</v>
      </c>
      <c r="I211" s="52" t="n">
        <f aca="false">IF(K211&gt;0,H211*$J$8/$J$10,0)</f>
        <v>0</v>
      </c>
      <c r="J211" s="51" t="n">
        <f aca="false">IF(H211&gt;0,SUM(I211+J210),0)</f>
        <v>0</v>
      </c>
      <c r="K211" s="52" t="n">
        <f aca="false">IF(A211&lt;=$E$5*12,$J$11,0)</f>
        <v>0</v>
      </c>
      <c r="M211" s="55"/>
      <c r="Q211" s="56"/>
    </row>
    <row r="212" customFormat="false" ht="15" hidden="false" customHeight="false" outlineLevel="0" collapsed="false">
      <c r="A212" s="50" t="n">
        <v>191</v>
      </c>
      <c r="B212" s="51" t="n">
        <f aca="false">B211-D211</f>
        <v>-5.41901065669333E-008</v>
      </c>
      <c r="C212" s="51" t="n">
        <f aca="false">$E$8/12*B212</f>
        <v>-1.35475266417333E-010</v>
      </c>
      <c r="D212" s="51" t="n">
        <f aca="false">E212-C212</f>
        <v>1.35475266417333E-010</v>
      </c>
      <c r="E212" s="52" t="n">
        <f aca="false">IF(A212&lt;=$E$5*12,$E$10,0)</f>
        <v>0</v>
      </c>
      <c r="F212" s="53"/>
      <c r="G212" s="51" t="n">
        <v>191</v>
      </c>
      <c r="H212" s="51" t="n">
        <f aca="false">IF(K212&gt;0,H211+I211+K212,0)</f>
        <v>0</v>
      </c>
      <c r="I212" s="52" t="n">
        <f aca="false">IF(K212&gt;0,H212*$J$8/$J$10,0)</f>
        <v>0</v>
      </c>
      <c r="J212" s="51" t="n">
        <f aca="false">IF(H212&gt;0,SUM(I212+J211),0)</f>
        <v>0</v>
      </c>
      <c r="K212" s="52" t="n">
        <f aca="false">IF(A212&lt;=$E$5*12,$J$11,0)</f>
        <v>0</v>
      </c>
      <c r="M212" s="55"/>
      <c r="Q212" s="56"/>
    </row>
    <row r="213" customFormat="false" ht="15" hidden="false" customHeight="false" outlineLevel="0" collapsed="false">
      <c r="A213" s="50" t="n">
        <v>192</v>
      </c>
      <c r="B213" s="51" t="n">
        <f aca="false">B212-D212</f>
        <v>-5.43255818333506E-008</v>
      </c>
      <c r="C213" s="51" t="n">
        <f aca="false">$E$8/12*B213</f>
        <v>-1.35813954583376E-010</v>
      </c>
      <c r="D213" s="51" t="n">
        <f aca="false">E213-C213</f>
        <v>1.35813954583376E-010</v>
      </c>
      <c r="E213" s="52" t="n">
        <f aca="false">IF(A213&lt;=$E$5*12,$E$10,0)</f>
        <v>0</v>
      </c>
      <c r="F213" s="53"/>
      <c r="G213" s="51" t="n">
        <v>192</v>
      </c>
      <c r="H213" s="51" t="n">
        <f aca="false">IF(K213&gt;0,H212+I212+K213,0)</f>
        <v>0</v>
      </c>
      <c r="I213" s="52" t="n">
        <f aca="false">IF(K213&gt;0,H213*$J$8/$J$10,0)</f>
        <v>0</v>
      </c>
      <c r="J213" s="51" t="n">
        <f aca="false">IF(H213&gt;0,SUM(I213+J212),0)</f>
        <v>0</v>
      </c>
      <c r="K213" s="52" t="n">
        <f aca="false">IF(A213&lt;=$E$5*12,$J$11,0)</f>
        <v>0</v>
      </c>
      <c r="M213" s="55"/>
      <c r="Q213" s="56"/>
    </row>
    <row r="214" customFormat="false" ht="15" hidden="false" customHeight="false" outlineLevel="0" collapsed="false">
      <c r="A214" s="50" t="n">
        <v>193</v>
      </c>
      <c r="B214" s="51" t="n">
        <f aca="false">B213-D213</f>
        <v>-5.4461395787934E-008</v>
      </c>
      <c r="C214" s="51" t="n">
        <f aca="false">$E$8/12*B214</f>
        <v>-1.36153489469835E-010</v>
      </c>
      <c r="D214" s="51" t="n">
        <f aca="false">E214-C214</f>
        <v>1.36153489469835E-010</v>
      </c>
      <c r="E214" s="52" t="n">
        <f aca="false">IF(A214&lt;=$E$5*12,$E$10,0)</f>
        <v>0</v>
      </c>
      <c r="F214" s="53" t="n">
        <v>17</v>
      </c>
      <c r="G214" s="51" t="n">
        <v>193</v>
      </c>
      <c r="H214" s="51" t="n">
        <f aca="false">IF(K214&gt;0,H213+I213+K214,0)</f>
        <v>0</v>
      </c>
      <c r="I214" s="52" t="n">
        <f aca="false">IF(K214&gt;0,H214*$J$8/$J$10,0)</f>
        <v>0</v>
      </c>
      <c r="J214" s="51" t="n">
        <f aca="false">IF(H214&gt;0,SUM(I214+J213),0)</f>
        <v>0</v>
      </c>
      <c r="K214" s="52" t="n">
        <f aca="false">IF(A214&lt;=$E$5*12,$J$11,0)</f>
        <v>0</v>
      </c>
      <c r="M214" s="55"/>
      <c r="Q214" s="56"/>
    </row>
    <row r="215" customFormat="false" ht="15" hidden="false" customHeight="false" outlineLevel="0" collapsed="false">
      <c r="A215" s="50" t="n">
        <v>194</v>
      </c>
      <c r="B215" s="51" t="n">
        <f aca="false">B214-D214</f>
        <v>-5.45975492774038E-008</v>
      </c>
      <c r="C215" s="51" t="n">
        <f aca="false">$E$8/12*B215</f>
        <v>-1.36493873193509E-010</v>
      </c>
      <c r="D215" s="51" t="n">
        <f aca="false">E215-C215</f>
        <v>1.36493873193509E-010</v>
      </c>
      <c r="E215" s="52" t="n">
        <f aca="false">IF(A215&lt;=$E$5*12,$E$10,0)</f>
        <v>0</v>
      </c>
      <c r="F215" s="53"/>
      <c r="G215" s="51" t="n">
        <v>194</v>
      </c>
      <c r="H215" s="51" t="n">
        <f aca="false">IF(K215&gt;0,H214+I214+K215,0)</f>
        <v>0</v>
      </c>
      <c r="I215" s="52" t="n">
        <f aca="false">IF(K215&gt;0,H215*$J$8/$J$10,0)</f>
        <v>0</v>
      </c>
      <c r="J215" s="51" t="n">
        <f aca="false">IF(H215&gt;0,SUM(I215+J214),0)</f>
        <v>0</v>
      </c>
      <c r="K215" s="52" t="n">
        <f aca="false">IF(A215&lt;=$E$5*12,$J$11,0)</f>
        <v>0</v>
      </c>
      <c r="M215" s="55"/>
      <c r="Q215" s="56"/>
    </row>
    <row r="216" customFormat="false" ht="15" hidden="false" customHeight="false" outlineLevel="0" collapsed="false">
      <c r="A216" s="50" t="n">
        <v>195</v>
      </c>
      <c r="B216" s="51" t="n">
        <f aca="false">B215-D215</f>
        <v>-5.47340431505973E-008</v>
      </c>
      <c r="C216" s="51" t="n">
        <f aca="false">$E$8/12*B216</f>
        <v>-1.36835107876493E-010</v>
      </c>
      <c r="D216" s="51" t="n">
        <f aca="false">E216-C216</f>
        <v>1.36835107876493E-010</v>
      </c>
      <c r="E216" s="52" t="n">
        <f aca="false">IF(A216&lt;=$E$5*12,$E$10,0)</f>
        <v>0</v>
      </c>
      <c r="F216" s="53"/>
      <c r="G216" s="51" t="n">
        <v>195</v>
      </c>
      <c r="H216" s="51" t="n">
        <f aca="false">IF(K216&gt;0,H215+I215+K216,0)</f>
        <v>0</v>
      </c>
      <c r="I216" s="52" t="n">
        <f aca="false">IF(K216&gt;0,H216*$J$8/$J$10,0)</f>
        <v>0</v>
      </c>
      <c r="J216" s="51" t="n">
        <f aca="false">IF(H216&gt;0,SUM(I216+J215),0)</f>
        <v>0</v>
      </c>
      <c r="K216" s="52" t="n">
        <f aca="false">IF(A216&lt;=$E$5*12,$J$11,0)</f>
        <v>0</v>
      </c>
      <c r="M216" s="55"/>
      <c r="Q216" s="56"/>
    </row>
    <row r="217" customFormat="false" ht="15" hidden="false" customHeight="false" outlineLevel="0" collapsed="false">
      <c r="A217" s="50" t="n">
        <v>196</v>
      </c>
      <c r="B217" s="51" t="n">
        <f aca="false">B216-D216</f>
        <v>-5.48708782584738E-008</v>
      </c>
      <c r="C217" s="51" t="n">
        <f aca="false">$E$8/12*B217</f>
        <v>-1.37177195646185E-010</v>
      </c>
      <c r="D217" s="51" t="n">
        <f aca="false">E217-C217</f>
        <v>1.37177195646185E-010</v>
      </c>
      <c r="E217" s="52" t="n">
        <f aca="false">IF(A217&lt;=$E$5*12,$E$10,0)</f>
        <v>0</v>
      </c>
      <c r="F217" s="53"/>
      <c r="G217" s="51" t="n">
        <v>196</v>
      </c>
      <c r="H217" s="51" t="n">
        <f aca="false">IF(K217&gt;0,H216+I216+K217,0)</f>
        <v>0</v>
      </c>
      <c r="I217" s="52" t="n">
        <f aca="false">IF(K217&gt;0,H217*$J$8/$J$10,0)</f>
        <v>0</v>
      </c>
      <c r="J217" s="51" t="n">
        <f aca="false">IF(H217&gt;0,SUM(I217+J216),0)</f>
        <v>0</v>
      </c>
      <c r="K217" s="52" t="n">
        <f aca="false">IF(A217&lt;=$E$5*12,$J$11,0)</f>
        <v>0</v>
      </c>
      <c r="M217" s="55"/>
      <c r="Q217" s="56"/>
    </row>
    <row r="218" customFormat="false" ht="15" hidden="false" customHeight="false" outlineLevel="0" collapsed="false">
      <c r="A218" s="50" t="n">
        <v>197</v>
      </c>
      <c r="B218" s="51" t="n">
        <f aca="false">B217-D217</f>
        <v>-5.500805545412E-008</v>
      </c>
      <c r="C218" s="51" t="n">
        <f aca="false">$E$8/12*B218</f>
        <v>-1.375201386353E-010</v>
      </c>
      <c r="D218" s="51" t="n">
        <f aca="false">E218-C218</f>
        <v>1.375201386353E-010</v>
      </c>
      <c r="E218" s="52" t="n">
        <f aca="false">IF(A218&lt;=$E$5*12,$E$10,0)</f>
        <v>0</v>
      </c>
      <c r="F218" s="53"/>
      <c r="G218" s="51" t="n">
        <v>197</v>
      </c>
      <c r="H218" s="51" t="n">
        <f aca="false">IF(K218&gt;0,H217+I217+K218,0)</f>
        <v>0</v>
      </c>
      <c r="I218" s="52" t="n">
        <f aca="false">IF(K218&gt;0,H218*$J$8/$J$10,0)</f>
        <v>0</v>
      </c>
      <c r="J218" s="51" t="n">
        <f aca="false">IF(H218&gt;0,SUM(I218+J217),0)</f>
        <v>0</v>
      </c>
      <c r="K218" s="52" t="n">
        <f aca="false">IF(A218&lt;=$E$5*12,$J$11,0)</f>
        <v>0</v>
      </c>
      <c r="M218" s="55"/>
      <c r="Q218" s="56"/>
    </row>
    <row r="219" customFormat="false" ht="15" hidden="false" customHeight="false" outlineLevel="0" collapsed="false">
      <c r="A219" s="50" t="n">
        <v>198</v>
      </c>
      <c r="B219" s="51" t="n">
        <f aca="false">B218-D218</f>
        <v>-5.51455755927553E-008</v>
      </c>
      <c r="C219" s="51" t="n">
        <f aca="false">$E$8/12*B219</f>
        <v>-1.37863938981888E-010</v>
      </c>
      <c r="D219" s="51" t="n">
        <f aca="false">E219-C219</f>
        <v>1.37863938981888E-010</v>
      </c>
      <c r="E219" s="52" t="n">
        <f aca="false">IF(A219&lt;=$E$5*12,$E$10,0)</f>
        <v>0</v>
      </c>
      <c r="F219" s="53"/>
      <c r="G219" s="51" t="n">
        <v>198</v>
      </c>
      <c r="H219" s="51" t="n">
        <f aca="false">IF(K219&gt;0,H218+I218+K219,0)</f>
        <v>0</v>
      </c>
      <c r="I219" s="52" t="n">
        <f aca="false">IF(K219&gt;0,H219*$J$8/$J$10,0)</f>
        <v>0</v>
      </c>
      <c r="J219" s="51" t="n">
        <f aca="false">IF(H219&gt;0,SUM(I219+J218),0)</f>
        <v>0</v>
      </c>
      <c r="K219" s="52" t="n">
        <f aca="false">IF(A219&lt;=$E$5*12,$J$11,0)</f>
        <v>0</v>
      </c>
      <c r="M219" s="55"/>
      <c r="Q219" s="56"/>
    </row>
    <row r="220" customFormat="false" ht="15" hidden="false" customHeight="false" outlineLevel="0" collapsed="false">
      <c r="A220" s="50" t="n">
        <v>199</v>
      </c>
      <c r="B220" s="51" t="n">
        <f aca="false">B219-D219</f>
        <v>-5.52834395317372E-008</v>
      </c>
      <c r="C220" s="51" t="n">
        <f aca="false">$E$8/12*B220</f>
        <v>-1.38208598829343E-010</v>
      </c>
      <c r="D220" s="51" t="n">
        <f aca="false">E220-C220</f>
        <v>1.38208598829343E-010</v>
      </c>
      <c r="E220" s="52" t="n">
        <f aca="false">IF(A220&lt;=$E$5*12,$E$10,0)</f>
        <v>0</v>
      </c>
      <c r="F220" s="53"/>
      <c r="G220" s="51" t="n">
        <v>199</v>
      </c>
      <c r="H220" s="51" t="n">
        <f aca="false">IF(K220&gt;0,H219+I219+K220,0)</f>
        <v>0</v>
      </c>
      <c r="I220" s="52" t="n">
        <f aca="false">IF(K220&gt;0,H220*$J$8/$J$10,0)</f>
        <v>0</v>
      </c>
      <c r="J220" s="51" t="n">
        <f aca="false">IF(H220&gt;0,SUM(I220+J219),0)</f>
        <v>0</v>
      </c>
      <c r="K220" s="52" t="n">
        <f aca="false">IF(A220&lt;=$E$5*12,$J$11,0)</f>
        <v>0</v>
      </c>
      <c r="M220" s="55"/>
      <c r="Q220" s="56"/>
    </row>
    <row r="221" customFormat="false" ht="15" hidden="false" customHeight="false" outlineLevel="0" collapsed="false">
      <c r="A221" s="50" t="n">
        <v>200</v>
      </c>
      <c r="B221" s="51" t="n">
        <f aca="false">B220-D220</f>
        <v>-5.54216481305665E-008</v>
      </c>
      <c r="C221" s="51" t="n">
        <f aca="false">$E$8/12*B221</f>
        <v>-1.38554120326416E-010</v>
      </c>
      <c r="D221" s="51" t="n">
        <f aca="false">E221-C221</f>
        <v>1.38554120326416E-010</v>
      </c>
      <c r="E221" s="52" t="n">
        <f aca="false">IF(A221&lt;=$E$5*12,$E$10,0)</f>
        <v>0</v>
      </c>
      <c r="F221" s="53"/>
      <c r="G221" s="51" t="n">
        <v>200</v>
      </c>
      <c r="H221" s="51" t="n">
        <f aca="false">IF(K221&gt;0,H220+I220+K221,0)</f>
        <v>0</v>
      </c>
      <c r="I221" s="52" t="n">
        <f aca="false">IF(K221&gt;0,H221*$J$8/$J$10,0)</f>
        <v>0</v>
      </c>
      <c r="J221" s="51" t="n">
        <f aca="false">IF(H221&gt;0,SUM(I221+J220),0)</f>
        <v>0</v>
      </c>
      <c r="K221" s="52" t="n">
        <f aca="false">IF(A221&lt;=$E$5*12,$J$11,0)</f>
        <v>0</v>
      </c>
      <c r="M221" s="55"/>
      <c r="Q221" s="56"/>
    </row>
    <row r="222" customFormat="false" ht="15" hidden="false" customHeight="false" outlineLevel="0" collapsed="false">
      <c r="A222" s="50" t="n">
        <v>201</v>
      </c>
      <c r="B222" s="51" t="n">
        <f aca="false">B221-D221</f>
        <v>-5.55602022508929E-008</v>
      </c>
      <c r="C222" s="51" t="n">
        <f aca="false">$E$8/12*B222</f>
        <v>-1.38900505627232E-010</v>
      </c>
      <c r="D222" s="51" t="n">
        <f aca="false">E222-C222</f>
        <v>1.38900505627232E-010</v>
      </c>
      <c r="E222" s="52" t="n">
        <f aca="false">IF(A222&lt;=$E$5*12,$E$10,0)</f>
        <v>0</v>
      </c>
      <c r="F222" s="53"/>
      <c r="G222" s="51" t="n">
        <v>201</v>
      </c>
      <c r="H222" s="51" t="n">
        <f aca="false">IF(K222&gt;0,H221+I221+K222,0)</f>
        <v>0</v>
      </c>
      <c r="I222" s="52" t="n">
        <f aca="false">IF(K222&gt;0,H222*$J$8/$J$10,0)</f>
        <v>0</v>
      </c>
      <c r="J222" s="51" t="n">
        <f aca="false">IF(H222&gt;0,SUM(I222+J221),0)</f>
        <v>0</v>
      </c>
      <c r="K222" s="52" t="n">
        <f aca="false">IF(A222&lt;=$E$5*12,$J$11,0)</f>
        <v>0</v>
      </c>
      <c r="M222" s="55"/>
      <c r="Q222" s="56"/>
    </row>
    <row r="223" customFormat="false" ht="15" hidden="false" customHeight="false" outlineLevel="0" collapsed="false">
      <c r="A223" s="50" t="n">
        <v>202</v>
      </c>
      <c r="B223" s="51" t="n">
        <f aca="false">B222-D222</f>
        <v>-5.56991027565202E-008</v>
      </c>
      <c r="C223" s="51" t="n">
        <f aca="false">$E$8/12*B223</f>
        <v>-1.392477568913E-010</v>
      </c>
      <c r="D223" s="51" t="n">
        <f aca="false">E223-C223</f>
        <v>1.392477568913E-010</v>
      </c>
      <c r="E223" s="52" t="n">
        <f aca="false">IF(A223&lt;=$E$5*12,$E$10,0)</f>
        <v>0</v>
      </c>
      <c r="F223" s="53"/>
      <c r="G223" s="51" t="n">
        <v>202</v>
      </c>
      <c r="H223" s="51" t="n">
        <f aca="false">IF(K223&gt;0,H222+I222+K223,0)</f>
        <v>0</v>
      </c>
      <c r="I223" s="52" t="n">
        <f aca="false">IF(K223&gt;0,H223*$J$8/$J$10,0)</f>
        <v>0</v>
      </c>
      <c r="J223" s="51" t="n">
        <f aca="false">IF(H223&gt;0,SUM(I223+J222),0)</f>
        <v>0</v>
      </c>
      <c r="K223" s="52" t="n">
        <f aca="false">IF(A223&lt;=$E$5*12,$J$11,0)</f>
        <v>0</v>
      </c>
      <c r="M223" s="55"/>
      <c r="Q223" s="56"/>
    </row>
    <row r="224" customFormat="false" ht="15" hidden="false" customHeight="false" outlineLevel="0" collapsed="false">
      <c r="A224" s="50" t="n">
        <v>203</v>
      </c>
      <c r="B224" s="51" t="n">
        <f aca="false">B223-D223</f>
        <v>-5.58383505134115E-008</v>
      </c>
      <c r="C224" s="51" t="n">
        <f aca="false">$E$8/12*B224</f>
        <v>-1.39595876283529E-010</v>
      </c>
      <c r="D224" s="51" t="n">
        <f aca="false">E224-C224</f>
        <v>1.39595876283529E-010</v>
      </c>
      <c r="E224" s="52" t="n">
        <f aca="false">IF(A224&lt;=$E$5*12,$E$10,0)</f>
        <v>0</v>
      </c>
      <c r="F224" s="53"/>
      <c r="G224" s="51" t="n">
        <v>203</v>
      </c>
      <c r="H224" s="51" t="n">
        <f aca="false">IF(K224&gt;0,H223+I223+K224,0)</f>
        <v>0</v>
      </c>
      <c r="I224" s="52" t="n">
        <f aca="false">IF(K224&gt;0,H224*$J$8/$J$10,0)</f>
        <v>0</v>
      </c>
      <c r="J224" s="51" t="n">
        <f aca="false">IF(H224&gt;0,SUM(I224+J223),0)</f>
        <v>0</v>
      </c>
      <c r="K224" s="52" t="n">
        <f aca="false">IF(A224&lt;=$E$5*12,$J$11,0)</f>
        <v>0</v>
      </c>
      <c r="M224" s="55"/>
      <c r="Q224" s="56"/>
    </row>
    <row r="225" customFormat="false" ht="15" hidden="false" customHeight="false" outlineLevel="0" collapsed="false">
      <c r="A225" s="50" t="n">
        <v>204</v>
      </c>
      <c r="B225" s="51" t="n">
        <f aca="false">B224-D224</f>
        <v>-5.5977946389695E-008</v>
      </c>
      <c r="C225" s="51" t="n">
        <f aca="false">$E$8/12*B225</f>
        <v>-1.39944865974238E-010</v>
      </c>
      <c r="D225" s="51" t="n">
        <f aca="false">E225-C225</f>
        <v>1.39944865974238E-010</v>
      </c>
      <c r="E225" s="52" t="n">
        <f aca="false">IF(A225&lt;=$E$5*12,$E$10,0)</f>
        <v>0</v>
      </c>
      <c r="F225" s="53"/>
      <c r="G225" s="51" t="n">
        <v>204</v>
      </c>
      <c r="H225" s="51" t="n">
        <f aca="false">IF(K225&gt;0,H224+I224+K225,0)</f>
        <v>0</v>
      </c>
      <c r="I225" s="52" t="n">
        <f aca="false">IF(K225&gt;0,H225*$J$8/$J$10,0)</f>
        <v>0</v>
      </c>
      <c r="J225" s="51" t="n">
        <f aca="false">IF(H225&gt;0,SUM(I225+J224),0)</f>
        <v>0</v>
      </c>
      <c r="K225" s="52" t="n">
        <f aca="false">IF(A225&lt;=$E$5*12,$J$11,0)</f>
        <v>0</v>
      </c>
      <c r="M225" s="55"/>
      <c r="Q225" s="56"/>
    </row>
    <row r="226" customFormat="false" ht="15" hidden="false" customHeight="false" outlineLevel="0" collapsed="false">
      <c r="A226" s="50" t="n">
        <v>205</v>
      </c>
      <c r="B226" s="51" t="n">
        <f aca="false">B225-D225</f>
        <v>-5.61178912556692E-008</v>
      </c>
      <c r="C226" s="51" t="n">
        <f aca="false">$E$8/12*B226</f>
        <v>-1.40294728139173E-010</v>
      </c>
      <c r="D226" s="51" t="n">
        <f aca="false">E226-C226</f>
        <v>1.40294728139173E-010</v>
      </c>
      <c r="E226" s="52" t="n">
        <f aca="false">IF(A226&lt;=$E$5*12,$E$10,0)</f>
        <v>0</v>
      </c>
      <c r="F226" s="53" t="n">
        <v>18</v>
      </c>
      <c r="G226" s="51" t="n">
        <v>205</v>
      </c>
      <c r="H226" s="51" t="n">
        <f aca="false">IF(K226&gt;0,H225+I225+K226,0)</f>
        <v>0</v>
      </c>
      <c r="I226" s="52" t="n">
        <f aca="false">IF(K226&gt;0,H226*$J$8/$J$10,0)</f>
        <v>0</v>
      </c>
      <c r="J226" s="51" t="n">
        <f aca="false">IF(H226&gt;0,SUM(I226+J225),0)</f>
        <v>0</v>
      </c>
      <c r="K226" s="52" t="n">
        <f aca="false">IF(A226&lt;=$E$5*12,$J$11,0)</f>
        <v>0</v>
      </c>
      <c r="M226" s="55"/>
      <c r="Q226" s="56"/>
    </row>
    <row r="227" customFormat="false" ht="15" hidden="false" customHeight="false" outlineLevel="0" collapsed="false">
      <c r="A227" s="50" t="n">
        <v>206</v>
      </c>
      <c r="B227" s="51" t="n">
        <f aca="false">B226-D226</f>
        <v>-5.62581859838084E-008</v>
      </c>
      <c r="C227" s="51" t="n">
        <f aca="false">$E$8/12*B227</f>
        <v>-1.40645464959521E-010</v>
      </c>
      <c r="D227" s="51" t="n">
        <f aca="false">E227-C227</f>
        <v>1.40645464959521E-010</v>
      </c>
      <c r="E227" s="52" t="n">
        <f aca="false">IF(A227&lt;=$E$5*12,$E$10,0)</f>
        <v>0</v>
      </c>
      <c r="F227" s="53"/>
      <c r="G227" s="51" t="n">
        <v>206</v>
      </c>
      <c r="H227" s="51" t="n">
        <f aca="false">IF(K227&gt;0,H226+I226+K227,0)</f>
        <v>0</v>
      </c>
      <c r="I227" s="52" t="n">
        <f aca="false">IF(K227&gt;0,H227*$J$8/$J$10,0)</f>
        <v>0</v>
      </c>
      <c r="J227" s="51" t="n">
        <f aca="false">IF(H227&gt;0,SUM(I227+J226),0)</f>
        <v>0</v>
      </c>
      <c r="K227" s="52" t="n">
        <f aca="false">IF(A227&lt;=$E$5*12,$J$11,0)</f>
        <v>0</v>
      </c>
      <c r="M227" s="55"/>
      <c r="Q227" s="56"/>
    </row>
    <row r="228" customFormat="false" ht="15" hidden="false" customHeight="false" outlineLevel="0" collapsed="false">
      <c r="A228" s="50" t="n">
        <v>207</v>
      </c>
      <c r="B228" s="51" t="n">
        <f aca="false">B227-D227</f>
        <v>-5.63988314487679E-008</v>
      </c>
      <c r="C228" s="51" t="n">
        <f aca="false">$E$8/12*B228</f>
        <v>-1.4099707862192E-010</v>
      </c>
      <c r="D228" s="51" t="n">
        <f aca="false">E228-C228</f>
        <v>1.4099707862192E-010</v>
      </c>
      <c r="E228" s="52" t="n">
        <f aca="false">IF(A228&lt;=$E$5*12,$E$10,0)</f>
        <v>0</v>
      </c>
      <c r="F228" s="53"/>
      <c r="G228" s="51" t="n">
        <v>207</v>
      </c>
      <c r="H228" s="51" t="n">
        <f aca="false">IF(K228&gt;0,H227+I227+K228,0)</f>
        <v>0</v>
      </c>
      <c r="I228" s="52" t="n">
        <f aca="false">IF(K228&gt;0,H228*$J$8/$J$10,0)</f>
        <v>0</v>
      </c>
      <c r="J228" s="51" t="n">
        <f aca="false">IF(H228&gt;0,SUM(I228+J227),0)</f>
        <v>0</v>
      </c>
      <c r="K228" s="52" t="n">
        <f aca="false">IF(A228&lt;=$E$5*12,$J$11,0)</f>
        <v>0</v>
      </c>
      <c r="M228" s="55"/>
      <c r="Q228" s="56"/>
    </row>
    <row r="229" customFormat="false" ht="15" hidden="false" customHeight="false" outlineLevel="0" collapsed="false">
      <c r="A229" s="50" t="n">
        <v>208</v>
      </c>
      <c r="B229" s="51" t="n">
        <f aca="false">B228-D228</f>
        <v>-5.65398285273899E-008</v>
      </c>
      <c r="C229" s="51" t="n">
        <f aca="false">$E$8/12*B229</f>
        <v>-1.41349571318475E-010</v>
      </c>
      <c r="D229" s="51" t="n">
        <f aca="false">E229-C229</f>
        <v>1.41349571318475E-010</v>
      </c>
      <c r="E229" s="52" t="n">
        <f aca="false">IF(A229&lt;=$E$5*12,$E$10,0)</f>
        <v>0</v>
      </c>
      <c r="F229" s="53"/>
      <c r="G229" s="51" t="n">
        <v>208</v>
      </c>
      <c r="H229" s="51" t="n">
        <f aca="false">IF(K229&gt;0,H228+I228+K229,0)</f>
        <v>0</v>
      </c>
      <c r="I229" s="52" t="n">
        <f aca="false">IF(K229&gt;0,H229*$J$8/$J$10,0)</f>
        <v>0</v>
      </c>
      <c r="J229" s="51" t="n">
        <f aca="false">IF(H229&gt;0,SUM(I229+J228),0)</f>
        <v>0</v>
      </c>
      <c r="K229" s="52" t="n">
        <f aca="false">IF(A229&lt;=$E$5*12,$J$11,0)</f>
        <v>0</v>
      </c>
      <c r="M229" s="55"/>
      <c r="Q229" s="56"/>
    </row>
    <row r="230" customFormat="false" ht="15" hidden="false" customHeight="false" outlineLevel="0" collapsed="false">
      <c r="A230" s="50" t="n">
        <v>209</v>
      </c>
      <c r="B230" s="51" t="n">
        <f aca="false">B229-D229</f>
        <v>-5.66811780987083E-008</v>
      </c>
      <c r="C230" s="51" t="n">
        <f aca="false">$E$8/12*B230</f>
        <v>-1.41702945246771E-010</v>
      </c>
      <c r="D230" s="51" t="n">
        <f aca="false">E230-C230</f>
        <v>1.41702945246771E-010</v>
      </c>
      <c r="E230" s="52" t="n">
        <f aca="false">IF(A230&lt;=$E$5*12,$E$10,0)</f>
        <v>0</v>
      </c>
      <c r="F230" s="53"/>
      <c r="G230" s="51" t="n">
        <v>209</v>
      </c>
      <c r="H230" s="51" t="n">
        <f aca="false">IF(K230&gt;0,H229+I229+K230,0)</f>
        <v>0</v>
      </c>
      <c r="I230" s="52" t="n">
        <f aca="false">IF(K230&gt;0,H230*$J$8/$J$10,0)</f>
        <v>0</v>
      </c>
      <c r="J230" s="51" t="n">
        <f aca="false">IF(H230&gt;0,SUM(I230+J229),0)</f>
        <v>0</v>
      </c>
      <c r="K230" s="52" t="n">
        <f aca="false">IF(A230&lt;=$E$5*12,$J$11,0)</f>
        <v>0</v>
      </c>
      <c r="M230" s="55"/>
      <c r="Q230" s="56"/>
    </row>
    <row r="231" customFormat="false" ht="15" hidden="false" customHeight="false" outlineLevel="0" collapsed="false">
      <c r="A231" s="50" t="n">
        <v>210</v>
      </c>
      <c r="B231" s="51" t="n">
        <f aca="false">B230-D230</f>
        <v>-5.68228810439551E-008</v>
      </c>
      <c r="C231" s="51" t="n">
        <f aca="false">$E$8/12*B231</f>
        <v>-1.42057202609888E-010</v>
      </c>
      <c r="D231" s="51" t="n">
        <f aca="false">E231-C231</f>
        <v>1.42057202609888E-010</v>
      </c>
      <c r="E231" s="52" t="n">
        <f aca="false">IF(A231&lt;=$E$5*12,$E$10,0)</f>
        <v>0</v>
      </c>
      <c r="F231" s="53"/>
      <c r="G231" s="51" t="n">
        <v>210</v>
      </c>
      <c r="H231" s="51" t="n">
        <f aca="false">IF(K231&gt;0,H230+I230+K231,0)</f>
        <v>0</v>
      </c>
      <c r="I231" s="52" t="n">
        <f aca="false">IF(K231&gt;0,H231*$J$8/$J$10,0)</f>
        <v>0</v>
      </c>
      <c r="J231" s="51" t="n">
        <f aca="false">IF(H231&gt;0,SUM(I231+J230),0)</f>
        <v>0</v>
      </c>
      <c r="K231" s="52" t="n">
        <f aca="false">IF(A231&lt;=$E$5*12,$J$11,0)</f>
        <v>0</v>
      </c>
      <c r="M231" s="55"/>
      <c r="Q231" s="56"/>
    </row>
    <row r="232" customFormat="false" ht="15" hidden="false" customHeight="false" outlineLevel="0" collapsed="false">
      <c r="A232" s="50" t="n">
        <v>211</v>
      </c>
      <c r="B232" s="51" t="n">
        <f aca="false">B231-D231</f>
        <v>-5.6964938246565E-008</v>
      </c>
      <c r="C232" s="51" t="n">
        <f aca="false">$E$8/12*B232</f>
        <v>-1.42412345616412E-010</v>
      </c>
      <c r="D232" s="51" t="n">
        <f aca="false">E232-C232</f>
        <v>1.42412345616412E-010</v>
      </c>
      <c r="E232" s="52" t="n">
        <f aca="false">IF(A232&lt;=$E$5*12,$E$10,0)</f>
        <v>0</v>
      </c>
      <c r="F232" s="53"/>
      <c r="G232" s="51" t="n">
        <v>211</v>
      </c>
      <c r="H232" s="51" t="n">
        <f aca="false">IF(K232&gt;0,H231+I231+K232,0)</f>
        <v>0</v>
      </c>
      <c r="I232" s="52" t="n">
        <f aca="false">IF(K232&gt;0,H232*$J$8/$J$10,0)</f>
        <v>0</v>
      </c>
      <c r="J232" s="51" t="n">
        <f aca="false">IF(H232&gt;0,SUM(I232+J231),0)</f>
        <v>0</v>
      </c>
      <c r="K232" s="52" t="n">
        <f aca="false">IF(A232&lt;=$E$5*12,$J$11,0)</f>
        <v>0</v>
      </c>
      <c r="M232" s="55"/>
      <c r="Q232" s="56"/>
    </row>
    <row r="233" customFormat="false" ht="15" hidden="false" customHeight="false" outlineLevel="0" collapsed="false">
      <c r="A233" s="50" t="n">
        <v>212</v>
      </c>
      <c r="B233" s="51" t="n">
        <f aca="false">B232-D232</f>
        <v>-5.71073505921814E-008</v>
      </c>
      <c r="C233" s="51" t="n">
        <f aca="false">$E$8/12*B233</f>
        <v>-1.42768376480453E-010</v>
      </c>
      <c r="D233" s="51" t="n">
        <f aca="false">E233-C233</f>
        <v>1.42768376480453E-010</v>
      </c>
      <c r="E233" s="52" t="n">
        <f aca="false">IF(A233&lt;=$E$5*12,$E$10,0)</f>
        <v>0</v>
      </c>
      <c r="F233" s="53"/>
      <c r="G233" s="51" t="n">
        <v>212</v>
      </c>
      <c r="H233" s="51" t="n">
        <f aca="false">IF(K233&gt;0,H232+I232+K233,0)</f>
        <v>0</v>
      </c>
      <c r="I233" s="52" t="n">
        <f aca="false">IF(K233&gt;0,H233*$J$8/$J$10,0)</f>
        <v>0</v>
      </c>
      <c r="J233" s="51" t="n">
        <f aca="false">IF(H233&gt;0,SUM(I233+J232),0)</f>
        <v>0</v>
      </c>
      <c r="K233" s="52" t="n">
        <f aca="false">IF(A233&lt;=$E$5*12,$J$11,0)</f>
        <v>0</v>
      </c>
      <c r="M233" s="55"/>
      <c r="Q233" s="56"/>
    </row>
    <row r="234" customFormat="false" ht="15" hidden="false" customHeight="false" outlineLevel="0" collapsed="false">
      <c r="A234" s="50" t="n">
        <v>213</v>
      </c>
      <c r="B234" s="51" t="n">
        <f aca="false">B233-D233</f>
        <v>-5.72501189686618E-008</v>
      </c>
      <c r="C234" s="51" t="n">
        <f aca="false">$E$8/12*B234</f>
        <v>-1.43125297421655E-010</v>
      </c>
      <c r="D234" s="51" t="n">
        <f aca="false">E234-C234</f>
        <v>1.43125297421655E-010</v>
      </c>
      <c r="E234" s="52" t="n">
        <f aca="false">IF(A234&lt;=$E$5*12,$E$10,0)</f>
        <v>0</v>
      </c>
      <c r="F234" s="53"/>
      <c r="G234" s="51" t="n">
        <v>213</v>
      </c>
      <c r="H234" s="51" t="n">
        <f aca="false">IF(K234&gt;0,H233+I233+K234,0)</f>
        <v>0</v>
      </c>
      <c r="I234" s="52" t="n">
        <f aca="false">IF(K234&gt;0,H234*$J$8/$J$10,0)</f>
        <v>0</v>
      </c>
      <c r="J234" s="51" t="n">
        <f aca="false">IF(H234&gt;0,SUM(I234+J233),0)</f>
        <v>0</v>
      </c>
      <c r="K234" s="52" t="n">
        <f aca="false">IF(A234&lt;=$E$5*12,$J$11,0)</f>
        <v>0</v>
      </c>
      <c r="M234" s="55"/>
      <c r="Q234" s="56"/>
    </row>
    <row r="235" customFormat="false" ht="15" hidden="false" customHeight="false" outlineLevel="0" collapsed="false">
      <c r="A235" s="50" t="n">
        <v>214</v>
      </c>
      <c r="B235" s="51" t="n">
        <f aca="false">B234-D234</f>
        <v>-5.73932442660835E-008</v>
      </c>
      <c r="C235" s="51" t="n">
        <f aca="false">$E$8/12*B235</f>
        <v>-1.43483110665209E-010</v>
      </c>
      <c r="D235" s="51" t="n">
        <f aca="false">E235-C235</f>
        <v>1.43483110665209E-010</v>
      </c>
      <c r="E235" s="52" t="n">
        <f aca="false">IF(A235&lt;=$E$5*12,$E$10,0)</f>
        <v>0</v>
      </c>
      <c r="F235" s="53"/>
      <c r="G235" s="51" t="n">
        <v>214</v>
      </c>
      <c r="H235" s="51" t="n">
        <f aca="false">IF(K235&gt;0,H234+I234+K235,0)</f>
        <v>0</v>
      </c>
      <c r="I235" s="52" t="n">
        <f aca="false">IF(K235&gt;0,H235*$J$8/$J$10,0)</f>
        <v>0</v>
      </c>
      <c r="J235" s="51" t="n">
        <f aca="false">IF(H235&gt;0,SUM(I235+J234),0)</f>
        <v>0</v>
      </c>
      <c r="K235" s="52" t="n">
        <f aca="false">IF(A235&lt;=$E$5*12,$J$11,0)</f>
        <v>0</v>
      </c>
      <c r="M235" s="55"/>
      <c r="Q235" s="56"/>
    </row>
    <row r="236" customFormat="false" ht="15" hidden="false" customHeight="false" outlineLevel="0" collapsed="false">
      <c r="A236" s="50" t="n">
        <v>215</v>
      </c>
      <c r="B236" s="51" t="n">
        <f aca="false">B235-D235</f>
        <v>-5.75367273767487E-008</v>
      </c>
      <c r="C236" s="51" t="n">
        <f aca="false">$E$8/12*B236</f>
        <v>-1.43841818441872E-010</v>
      </c>
      <c r="D236" s="51" t="n">
        <f aca="false">E236-C236</f>
        <v>1.43841818441872E-010</v>
      </c>
      <c r="E236" s="52" t="n">
        <f aca="false">IF(A236&lt;=$E$5*12,$E$10,0)</f>
        <v>0</v>
      </c>
      <c r="F236" s="53"/>
      <c r="G236" s="51" t="n">
        <v>215</v>
      </c>
      <c r="H236" s="51" t="n">
        <f aca="false">IF(K236&gt;0,H235+I235+K236,0)</f>
        <v>0</v>
      </c>
      <c r="I236" s="52" t="n">
        <f aca="false">IF(K236&gt;0,H236*$J$8/$J$10,0)</f>
        <v>0</v>
      </c>
      <c r="J236" s="51" t="n">
        <f aca="false">IF(H236&gt;0,SUM(I236+J235),0)</f>
        <v>0</v>
      </c>
      <c r="K236" s="52" t="n">
        <f aca="false">IF(A236&lt;=$E$5*12,$J$11,0)</f>
        <v>0</v>
      </c>
      <c r="M236" s="55"/>
      <c r="Q236" s="56"/>
    </row>
    <row r="237" customFormat="false" ht="15" hidden="false" customHeight="false" outlineLevel="0" collapsed="false">
      <c r="A237" s="50" t="n">
        <v>216</v>
      </c>
      <c r="B237" s="51" t="n">
        <f aca="false">B236-D236</f>
        <v>-5.76805691951906E-008</v>
      </c>
      <c r="C237" s="51" t="n">
        <f aca="false">$E$8/12*B237</f>
        <v>-1.44201422987976E-010</v>
      </c>
      <c r="D237" s="51" t="n">
        <f aca="false">E237-C237</f>
        <v>1.44201422987976E-010</v>
      </c>
      <c r="E237" s="52" t="n">
        <f aca="false">IF(A237&lt;=$E$5*12,$E$10,0)</f>
        <v>0</v>
      </c>
      <c r="F237" s="53"/>
      <c r="G237" s="51" t="n">
        <v>216</v>
      </c>
      <c r="H237" s="51" t="n">
        <f aca="false">IF(K237&gt;0,H236+I236+K237,0)</f>
        <v>0</v>
      </c>
      <c r="I237" s="52" t="n">
        <f aca="false">IF(K237&gt;0,H237*$J$8/$J$10,0)</f>
        <v>0</v>
      </c>
      <c r="J237" s="51" t="n">
        <f aca="false">IF(H237&gt;0,SUM(I237+J236),0)</f>
        <v>0</v>
      </c>
      <c r="K237" s="52" t="n">
        <f aca="false">IF(A237&lt;=$E$5*12,$J$11,0)</f>
        <v>0</v>
      </c>
      <c r="M237" s="55"/>
      <c r="Q237" s="56"/>
    </row>
    <row r="238" customFormat="false" ht="15" hidden="false" customHeight="false" outlineLevel="0" collapsed="false">
      <c r="A238" s="50" t="n">
        <v>217</v>
      </c>
      <c r="B238" s="51" t="n">
        <f aca="false">B237-D237</f>
        <v>-5.78247706181786E-008</v>
      </c>
      <c r="C238" s="51" t="n">
        <f aca="false">$E$8/12*B238</f>
        <v>-1.44561926545446E-010</v>
      </c>
      <c r="D238" s="51" t="n">
        <f aca="false">E238-C238</f>
        <v>1.44561926545446E-010</v>
      </c>
      <c r="E238" s="52" t="n">
        <f aca="false">IF(A238&lt;=$E$5*12,$E$10,0)</f>
        <v>0</v>
      </c>
      <c r="F238" s="53" t="n">
        <v>19</v>
      </c>
      <c r="G238" s="51" t="n">
        <v>217</v>
      </c>
      <c r="H238" s="51" t="n">
        <f aca="false">IF(K238&gt;0,H237+I237+K238,0)</f>
        <v>0</v>
      </c>
      <c r="I238" s="52" t="n">
        <f aca="false">IF(K238&gt;0,H238*$J$8/$J$10,0)</f>
        <v>0</v>
      </c>
      <c r="J238" s="51" t="n">
        <f aca="false">IF(H238&gt;0,SUM(I238+J237),0)</f>
        <v>0</v>
      </c>
      <c r="K238" s="52" t="n">
        <f aca="false">IF(A238&lt;=$E$5*12,$J$11,0)</f>
        <v>0</v>
      </c>
      <c r="M238" s="55"/>
      <c r="Q238" s="56"/>
    </row>
    <row r="239" customFormat="false" ht="15" hidden="false" customHeight="false" outlineLevel="0" collapsed="false">
      <c r="A239" s="50" t="n">
        <v>218</v>
      </c>
      <c r="B239" s="51" t="n">
        <f aca="false">B238-D238</f>
        <v>-5.7969332544724E-008</v>
      </c>
      <c r="C239" s="51" t="n">
        <f aca="false">$E$8/12*B239</f>
        <v>-1.4492333136181E-010</v>
      </c>
      <c r="D239" s="51" t="n">
        <f aca="false">E239-C239</f>
        <v>1.4492333136181E-010</v>
      </c>
      <c r="E239" s="52" t="n">
        <f aca="false">IF(A239&lt;=$E$5*12,$E$10,0)</f>
        <v>0</v>
      </c>
      <c r="F239" s="53"/>
      <c r="G239" s="51" t="n">
        <v>218</v>
      </c>
      <c r="H239" s="51" t="n">
        <f aca="false">IF(K239&gt;0,H238+I238+K239,0)</f>
        <v>0</v>
      </c>
      <c r="I239" s="52" t="n">
        <f aca="false">IF(K239&gt;0,H239*$J$8/$J$10,0)</f>
        <v>0</v>
      </c>
      <c r="J239" s="51" t="n">
        <f aca="false">IF(H239&gt;0,SUM(I239+J238),0)</f>
        <v>0</v>
      </c>
      <c r="K239" s="52" t="n">
        <f aca="false">IF(A239&lt;=$E$5*12,$J$11,0)</f>
        <v>0</v>
      </c>
      <c r="M239" s="55"/>
      <c r="Q239" s="56"/>
    </row>
    <row r="240" customFormat="false" ht="15" hidden="false" customHeight="false" outlineLevel="0" collapsed="false">
      <c r="A240" s="50" t="n">
        <v>219</v>
      </c>
      <c r="B240" s="51" t="n">
        <f aca="false">B239-D239</f>
        <v>-5.81142558760858E-008</v>
      </c>
      <c r="C240" s="51" t="n">
        <f aca="false">$E$8/12*B240</f>
        <v>-1.45285639690215E-010</v>
      </c>
      <c r="D240" s="51" t="n">
        <f aca="false">E240-C240</f>
        <v>1.45285639690215E-010</v>
      </c>
      <c r="E240" s="52" t="n">
        <f aca="false">IF(A240&lt;=$E$5*12,$E$10,0)</f>
        <v>0</v>
      </c>
      <c r="F240" s="53"/>
      <c r="G240" s="51" t="n">
        <v>219</v>
      </c>
      <c r="H240" s="51" t="n">
        <f aca="false">IF(K240&gt;0,H239+I239+K240,0)</f>
        <v>0</v>
      </c>
      <c r="I240" s="52" t="n">
        <f aca="false">IF(K240&gt;0,H240*$J$8/$J$10,0)</f>
        <v>0</v>
      </c>
      <c r="J240" s="51" t="n">
        <f aca="false">IF(H240&gt;0,SUM(I240+J239),0)</f>
        <v>0</v>
      </c>
      <c r="K240" s="52" t="n">
        <f aca="false">IF(A240&lt;=$E$5*12,$J$11,0)</f>
        <v>0</v>
      </c>
      <c r="M240" s="55"/>
      <c r="Q240" s="56"/>
    </row>
    <row r="241" customFormat="false" ht="15" hidden="false" customHeight="false" outlineLevel="0" collapsed="false">
      <c r="A241" s="50" t="n">
        <v>220</v>
      </c>
      <c r="B241" s="51" t="n">
        <f aca="false">B240-D240</f>
        <v>-5.8259541515776E-008</v>
      </c>
      <c r="C241" s="51" t="n">
        <f aca="false">$E$8/12*B241</f>
        <v>-1.4564885378944E-010</v>
      </c>
      <c r="D241" s="51" t="n">
        <f aca="false">E241-C241</f>
        <v>1.4564885378944E-010</v>
      </c>
      <c r="E241" s="52" t="n">
        <f aca="false">IF(A241&lt;=$E$5*12,$E$10,0)</f>
        <v>0</v>
      </c>
      <c r="F241" s="53"/>
      <c r="G241" s="51" t="n">
        <v>220</v>
      </c>
      <c r="H241" s="51" t="n">
        <f aca="false">IF(K241&gt;0,H240+I240+K241,0)</f>
        <v>0</v>
      </c>
      <c r="I241" s="52" t="n">
        <f aca="false">IF(K241&gt;0,H241*$J$8/$J$10,0)</f>
        <v>0</v>
      </c>
      <c r="J241" s="51" t="n">
        <f aca="false">IF(H241&gt;0,SUM(I241+J240),0)</f>
        <v>0</v>
      </c>
      <c r="K241" s="52" t="n">
        <f aca="false">IF(A241&lt;=$E$5*12,$J$11,0)</f>
        <v>0</v>
      </c>
      <c r="M241" s="55"/>
      <c r="Q241" s="56"/>
    </row>
    <row r="242" customFormat="false" ht="15" hidden="false" customHeight="false" outlineLevel="0" collapsed="false">
      <c r="A242" s="50" t="n">
        <v>221</v>
      </c>
      <c r="B242" s="51" t="n">
        <f aca="false">B241-D241</f>
        <v>-5.84051903695655E-008</v>
      </c>
      <c r="C242" s="51" t="n">
        <f aca="false">$E$8/12*B242</f>
        <v>-1.46012975923914E-010</v>
      </c>
      <c r="D242" s="51" t="n">
        <f aca="false">E242-C242</f>
        <v>1.46012975923914E-010</v>
      </c>
      <c r="E242" s="52" t="n">
        <f aca="false">IF(A242&lt;=$E$5*12,$E$10,0)</f>
        <v>0</v>
      </c>
      <c r="F242" s="53"/>
      <c r="G242" s="51" t="n">
        <v>221</v>
      </c>
      <c r="H242" s="51" t="n">
        <f aca="false">IF(K242&gt;0,H241+I241+K242,0)</f>
        <v>0</v>
      </c>
      <c r="I242" s="52" t="n">
        <f aca="false">IF(K242&gt;0,H242*$J$8/$J$10,0)</f>
        <v>0</v>
      </c>
      <c r="J242" s="51" t="n">
        <f aca="false">IF(H242&gt;0,SUM(I242+J241),0)</f>
        <v>0</v>
      </c>
      <c r="K242" s="52" t="n">
        <f aca="false">IF(A242&lt;=$E$5*12,$J$11,0)</f>
        <v>0</v>
      </c>
      <c r="M242" s="55"/>
      <c r="Q242" s="56"/>
    </row>
    <row r="243" customFormat="false" ht="15" hidden="false" customHeight="false" outlineLevel="0" collapsed="false">
      <c r="A243" s="50" t="n">
        <v>222</v>
      </c>
      <c r="B243" s="51" t="n">
        <f aca="false">B242-D242</f>
        <v>-5.85512033454894E-008</v>
      </c>
      <c r="C243" s="51" t="n">
        <f aca="false">$E$8/12*B243</f>
        <v>-1.46378008363723E-010</v>
      </c>
      <c r="D243" s="51" t="n">
        <f aca="false">E243-C243</f>
        <v>1.46378008363723E-010</v>
      </c>
      <c r="E243" s="52" t="n">
        <f aca="false">IF(A243&lt;=$E$5*12,$E$10,0)</f>
        <v>0</v>
      </c>
      <c r="F243" s="53"/>
      <c r="G243" s="51" t="n">
        <v>222</v>
      </c>
      <c r="H243" s="51" t="n">
        <f aca="false">IF(K243&gt;0,H242+I242+K243,0)</f>
        <v>0</v>
      </c>
      <c r="I243" s="52" t="n">
        <f aca="false">IF(K243&gt;0,H243*$J$8/$J$10,0)</f>
        <v>0</v>
      </c>
      <c r="J243" s="51" t="n">
        <f aca="false">IF(H243&gt;0,SUM(I243+J242),0)</f>
        <v>0</v>
      </c>
      <c r="K243" s="52" t="n">
        <f aca="false">IF(A243&lt;=$E$5*12,$J$11,0)</f>
        <v>0</v>
      </c>
      <c r="M243" s="55"/>
      <c r="Q243" s="56"/>
    </row>
    <row r="244" customFormat="false" ht="15" hidden="false" customHeight="false" outlineLevel="0" collapsed="false">
      <c r="A244" s="50" t="n">
        <v>223</v>
      </c>
      <c r="B244" s="51" t="n">
        <f aca="false">B243-D243</f>
        <v>-5.86975813538531E-008</v>
      </c>
      <c r="C244" s="51" t="n">
        <f aca="false">$E$8/12*B244</f>
        <v>-1.46743953384633E-010</v>
      </c>
      <c r="D244" s="51" t="n">
        <f aca="false">E244-C244</f>
        <v>1.46743953384633E-010</v>
      </c>
      <c r="E244" s="52" t="n">
        <f aca="false">IF(A244&lt;=$E$5*12,$E$10,0)</f>
        <v>0</v>
      </c>
      <c r="F244" s="53"/>
      <c r="G244" s="51" t="n">
        <v>223</v>
      </c>
      <c r="H244" s="51" t="n">
        <f aca="false">IF(K244&gt;0,H243+I243+K244,0)</f>
        <v>0</v>
      </c>
      <c r="I244" s="52" t="n">
        <f aca="false">IF(K244&gt;0,H244*$J$8/$J$10,0)</f>
        <v>0</v>
      </c>
      <c r="J244" s="51" t="n">
        <f aca="false">IF(H244&gt;0,SUM(I244+J243),0)</f>
        <v>0</v>
      </c>
      <c r="K244" s="52" t="n">
        <f aca="false">IF(A244&lt;=$E$5*12,$J$11,0)</f>
        <v>0</v>
      </c>
      <c r="M244" s="55"/>
      <c r="Q244" s="56"/>
    </row>
    <row r="245" customFormat="false" ht="15" hidden="false" customHeight="false" outlineLevel="0" collapsed="false">
      <c r="A245" s="50" t="n">
        <v>224</v>
      </c>
      <c r="B245" s="51" t="n">
        <f aca="false">B244-D244</f>
        <v>-5.88443253072377E-008</v>
      </c>
      <c r="C245" s="51" t="n">
        <f aca="false">$E$8/12*B245</f>
        <v>-1.47110813268094E-010</v>
      </c>
      <c r="D245" s="51" t="n">
        <f aca="false">E245-C245</f>
        <v>1.47110813268094E-010</v>
      </c>
      <c r="E245" s="52" t="n">
        <f aca="false">IF(A245&lt;=$E$5*12,$E$10,0)</f>
        <v>0</v>
      </c>
      <c r="F245" s="53"/>
      <c r="G245" s="51" t="n">
        <v>224</v>
      </c>
      <c r="H245" s="51" t="n">
        <f aca="false">IF(K245&gt;0,H244+I244+K245,0)</f>
        <v>0</v>
      </c>
      <c r="I245" s="52" t="n">
        <f aca="false">IF(K245&gt;0,H245*$J$8/$J$10,0)</f>
        <v>0</v>
      </c>
      <c r="J245" s="51" t="n">
        <f aca="false">IF(H245&gt;0,SUM(I245+J244),0)</f>
        <v>0</v>
      </c>
      <c r="K245" s="52" t="n">
        <f aca="false">IF(A245&lt;=$E$5*12,$J$11,0)</f>
        <v>0</v>
      </c>
      <c r="M245" s="55"/>
      <c r="Q245" s="56"/>
    </row>
    <row r="246" customFormat="false" ht="15" hidden="false" customHeight="false" outlineLevel="0" collapsed="false">
      <c r="A246" s="50" t="n">
        <v>225</v>
      </c>
      <c r="B246" s="51" t="n">
        <f aca="false">B245-D245</f>
        <v>-5.89914361205058E-008</v>
      </c>
      <c r="C246" s="51" t="n">
        <f aca="false">$E$8/12*B246</f>
        <v>-1.47478590301265E-010</v>
      </c>
      <c r="D246" s="51" t="n">
        <f aca="false">E246-C246</f>
        <v>1.47478590301265E-010</v>
      </c>
      <c r="E246" s="52" t="n">
        <f aca="false">IF(A246&lt;=$E$5*12,$E$10,0)</f>
        <v>0</v>
      </c>
      <c r="F246" s="53"/>
      <c r="G246" s="51" t="n">
        <v>225</v>
      </c>
      <c r="H246" s="51" t="n">
        <f aca="false">IF(K246&gt;0,H245+I245+K246,0)</f>
        <v>0</v>
      </c>
      <c r="I246" s="52" t="n">
        <f aca="false">IF(K246&gt;0,H246*$J$8/$J$10,0)</f>
        <v>0</v>
      </c>
      <c r="J246" s="51" t="n">
        <f aca="false">IF(H246&gt;0,SUM(I246+J245),0)</f>
        <v>0</v>
      </c>
      <c r="K246" s="52" t="n">
        <f aca="false">IF(A246&lt;=$E$5*12,$J$11,0)</f>
        <v>0</v>
      </c>
      <c r="M246" s="55"/>
      <c r="Q246" s="56"/>
    </row>
    <row r="247" customFormat="false" ht="15" hidden="false" customHeight="false" outlineLevel="0" collapsed="false">
      <c r="A247" s="50" t="n">
        <v>226</v>
      </c>
      <c r="B247" s="51" t="n">
        <f aca="false">B246-D246</f>
        <v>-5.91389147108071E-008</v>
      </c>
      <c r="C247" s="51" t="n">
        <f aca="false">$E$8/12*B247</f>
        <v>-1.47847286777018E-010</v>
      </c>
      <c r="D247" s="51" t="n">
        <f aca="false">E247-C247</f>
        <v>1.47847286777018E-010</v>
      </c>
      <c r="E247" s="52" t="n">
        <f aca="false">IF(A247&lt;=$E$5*12,$E$10,0)</f>
        <v>0</v>
      </c>
      <c r="F247" s="53"/>
      <c r="G247" s="51" t="n">
        <v>226</v>
      </c>
      <c r="H247" s="51" t="n">
        <f aca="false">IF(K247&gt;0,H246+I246+K247,0)</f>
        <v>0</v>
      </c>
      <c r="I247" s="52" t="n">
        <f aca="false">IF(K247&gt;0,H247*$J$8/$J$10,0)</f>
        <v>0</v>
      </c>
      <c r="J247" s="51" t="n">
        <f aca="false">IF(H247&gt;0,SUM(I247+J246),0)</f>
        <v>0</v>
      </c>
      <c r="K247" s="52" t="n">
        <f aca="false">IF(A247&lt;=$E$5*12,$J$11,0)</f>
        <v>0</v>
      </c>
      <c r="M247" s="55"/>
      <c r="Q247" s="56"/>
    </row>
    <row r="248" customFormat="false" ht="15" hidden="false" customHeight="false" outlineLevel="0" collapsed="false">
      <c r="A248" s="50" t="n">
        <v>227</v>
      </c>
      <c r="B248" s="51" t="n">
        <f aca="false">B247-D247</f>
        <v>-5.92867619975841E-008</v>
      </c>
      <c r="C248" s="51" t="n">
        <f aca="false">$E$8/12*B248</f>
        <v>-1.4821690499396E-010</v>
      </c>
      <c r="D248" s="51" t="n">
        <f aca="false">E248-C248</f>
        <v>1.4821690499396E-010</v>
      </c>
      <c r="E248" s="52" t="n">
        <f aca="false">IF(A248&lt;=$E$5*12,$E$10,0)</f>
        <v>0</v>
      </c>
      <c r="F248" s="53"/>
      <c r="G248" s="51" t="n">
        <v>227</v>
      </c>
      <c r="H248" s="51" t="n">
        <f aca="false">IF(K248&gt;0,H247+I247+K248,0)</f>
        <v>0</v>
      </c>
      <c r="I248" s="52" t="n">
        <f aca="false">IF(K248&gt;0,H248*$J$8/$J$10,0)</f>
        <v>0</v>
      </c>
      <c r="J248" s="51" t="n">
        <f aca="false">IF(H248&gt;0,SUM(I248+J247),0)</f>
        <v>0</v>
      </c>
      <c r="K248" s="52" t="n">
        <f aca="false">IF(A248&lt;=$E$5*12,$J$11,0)</f>
        <v>0</v>
      </c>
      <c r="M248" s="55"/>
      <c r="Q248" s="56"/>
    </row>
    <row r="249" customFormat="false" ht="15" hidden="false" customHeight="false" outlineLevel="0" collapsed="false">
      <c r="A249" s="50" t="n">
        <v>228</v>
      </c>
      <c r="B249" s="51" t="n">
        <f aca="false">B248-D248</f>
        <v>-5.94349789025781E-008</v>
      </c>
      <c r="C249" s="51" t="n">
        <f aca="false">$E$8/12*B249</f>
        <v>-1.48587447256445E-010</v>
      </c>
      <c r="D249" s="51" t="n">
        <f aca="false">E249-C249</f>
        <v>1.48587447256445E-010</v>
      </c>
      <c r="E249" s="52" t="n">
        <f aca="false">IF(A249&lt;=$E$5*12,$E$10,0)</f>
        <v>0</v>
      </c>
      <c r="F249" s="53"/>
      <c r="G249" s="51" t="n">
        <v>228</v>
      </c>
      <c r="H249" s="51" t="n">
        <f aca="false">IF(K249&gt;0,H248+I248+K249,0)</f>
        <v>0</v>
      </c>
      <c r="I249" s="52" t="n">
        <f aca="false">IF(K249&gt;0,H249*$J$8/$J$10,0)</f>
        <v>0</v>
      </c>
      <c r="J249" s="51" t="n">
        <f aca="false">IF(H249&gt;0,SUM(I249+J248),0)</f>
        <v>0</v>
      </c>
      <c r="K249" s="52" t="n">
        <f aca="false">IF(A249&lt;=$E$5*12,$J$11,0)</f>
        <v>0</v>
      </c>
      <c r="M249" s="55"/>
      <c r="Q249" s="56"/>
    </row>
    <row r="250" customFormat="false" ht="15" hidden="false" customHeight="false" outlineLevel="0" collapsed="false">
      <c r="A250" s="50" t="n">
        <v>229</v>
      </c>
      <c r="B250" s="51" t="n">
        <f aca="false">B249-D249</f>
        <v>-5.95835663498345E-008</v>
      </c>
      <c r="C250" s="51" t="n">
        <f aca="false">$E$8/12*B250</f>
        <v>-1.48958915874586E-010</v>
      </c>
      <c r="D250" s="51" t="n">
        <f aca="false">E250-C250</f>
        <v>1.48958915874586E-010</v>
      </c>
      <c r="E250" s="52" t="n">
        <f aca="false">IF(A250&lt;=$E$5*12,$E$10,0)</f>
        <v>0</v>
      </c>
      <c r="F250" s="53" t="n">
        <v>20</v>
      </c>
      <c r="G250" s="51" t="n">
        <v>229</v>
      </c>
      <c r="H250" s="51" t="n">
        <f aca="false">IF(K250&gt;0,H249+I249+K250,0)</f>
        <v>0</v>
      </c>
      <c r="I250" s="52" t="n">
        <f aca="false">IF(K250&gt;0,H250*$J$8/$J$10,0)</f>
        <v>0</v>
      </c>
      <c r="J250" s="51" t="n">
        <f aca="false">IF(H250&gt;0,SUM(I250+J249),0)</f>
        <v>0</v>
      </c>
      <c r="K250" s="52" t="n">
        <f aca="false">IF(A250&lt;=$E$5*12,$J$11,0)</f>
        <v>0</v>
      </c>
      <c r="M250" s="55"/>
      <c r="Q250" s="56"/>
    </row>
    <row r="251" customFormat="false" ht="15" hidden="false" customHeight="false" outlineLevel="0" collapsed="false">
      <c r="A251" s="50" t="n">
        <v>230</v>
      </c>
      <c r="B251" s="51" t="n">
        <f aca="false">B250-D250</f>
        <v>-5.97325252657091E-008</v>
      </c>
      <c r="C251" s="51" t="n">
        <f aca="false">$E$8/12*B251</f>
        <v>-1.49331313164273E-010</v>
      </c>
      <c r="D251" s="51" t="n">
        <f aca="false">E251-C251</f>
        <v>1.49331313164273E-010</v>
      </c>
      <c r="E251" s="52" t="n">
        <f aca="false">IF(A251&lt;=$E$5*12,$E$10,0)</f>
        <v>0</v>
      </c>
      <c r="F251" s="53"/>
      <c r="G251" s="51" t="n">
        <v>230</v>
      </c>
      <c r="H251" s="51" t="n">
        <f aca="false">IF(K251&gt;0,H250+I250+K251,0)</f>
        <v>0</v>
      </c>
      <c r="I251" s="52" t="n">
        <f aca="false">IF(K251&gt;0,H251*$J$8/$J$10,0)</f>
        <v>0</v>
      </c>
      <c r="J251" s="51" t="n">
        <f aca="false">IF(H251&gt;0,SUM(I251+J250),0)</f>
        <v>0</v>
      </c>
      <c r="K251" s="52" t="n">
        <f aca="false">IF(A251&lt;=$E$5*12,$J$11,0)</f>
        <v>0</v>
      </c>
      <c r="M251" s="55"/>
      <c r="Q251" s="56"/>
    </row>
    <row r="252" customFormat="false" ht="15" hidden="false" customHeight="false" outlineLevel="0" collapsed="false">
      <c r="A252" s="50" t="n">
        <v>231</v>
      </c>
      <c r="B252" s="51" t="n">
        <f aca="false">B251-D251</f>
        <v>-5.98818565788734E-008</v>
      </c>
      <c r="C252" s="51" t="n">
        <f aca="false">$E$8/12*B252</f>
        <v>-1.49704641447183E-010</v>
      </c>
      <c r="D252" s="51" t="n">
        <f aca="false">E252-C252</f>
        <v>1.49704641447183E-010</v>
      </c>
      <c r="E252" s="52" t="n">
        <f aca="false">IF(A252&lt;=$E$5*12,$E$10,0)</f>
        <v>0</v>
      </c>
      <c r="F252" s="53"/>
      <c r="G252" s="51" t="n">
        <v>231</v>
      </c>
      <c r="H252" s="51" t="n">
        <f aca="false">IF(K252&gt;0,H251+I251+K252,0)</f>
        <v>0</v>
      </c>
      <c r="I252" s="52" t="n">
        <f aca="false">IF(K252&gt;0,H252*$J$8/$J$10,0)</f>
        <v>0</v>
      </c>
      <c r="J252" s="51" t="n">
        <f aca="false">IF(H252&gt;0,SUM(I252+J251),0)</f>
        <v>0</v>
      </c>
      <c r="K252" s="52" t="n">
        <f aca="false">IF(A252&lt;=$E$5*12,$J$11,0)</f>
        <v>0</v>
      </c>
      <c r="M252" s="55"/>
      <c r="Q252" s="56"/>
    </row>
    <row r="253" customFormat="false" ht="15" hidden="false" customHeight="false" outlineLevel="0" collapsed="false">
      <c r="A253" s="50" t="n">
        <v>232</v>
      </c>
      <c r="B253" s="51" t="n">
        <f aca="false">B252-D252</f>
        <v>-6.00315612203206E-008</v>
      </c>
      <c r="C253" s="51" t="n">
        <f aca="false">$E$8/12*B253</f>
        <v>-1.50078903050801E-010</v>
      </c>
      <c r="D253" s="51" t="n">
        <f aca="false">E253-C253</f>
        <v>1.50078903050801E-010</v>
      </c>
      <c r="E253" s="52" t="n">
        <f aca="false">IF(A253&lt;=$E$5*12,$E$10,0)</f>
        <v>0</v>
      </c>
      <c r="F253" s="53"/>
      <c r="G253" s="51" t="n">
        <v>232</v>
      </c>
      <c r="H253" s="51" t="n">
        <f aca="false">IF(K253&gt;0,H252+I252+K253,0)</f>
        <v>0</v>
      </c>
      <c r="I253" s="52" t="n">
        <f aca="false">IF(K253&gt;0,H253*$J$8/$J$10,0)</f>
        <v>0</v>
      </c>
      <c r="J253" s="51" t="n">
        <f aca="false">IF(H253&gt;0,SUM(I253+J252),0)</f>
        <v>0</v>
      </c>
      <c r="K253" s="52" t="n">
        <f aca="false">IF(A253&lt;=$E$5*12,$J$11,0)</f>
        <v>0</v>
      </c>
      <c r="M253" s="55"/>
      <c r="Q253" s="56"/>
    </row>
    <row r="254" customFormat="false" ht="15" hidden="false" customHeight="false" outlineLevel="0" collapsed="false">
      <c r="A254" s="50" t="n">
        <v>233</v>
      </c>
      <c r="B254" s="51" t="n">
        <f aca="false">B253-D253</f>
        <v>-6.01816401233714E-008</v>
      </c>
      <c r="C254" s="51" t="n">
        <f aca="false">$E$8/12*B254</f>
        <v>-1.50454100308428E-010</v>
      </c>
      <c r="D254" s="51" t="n">
        <f aca="false">E254-C254</f>
        <v>1.50454100308428E-010</v>
      </c>
      <c r="E254" s="52" t="n">
        <f aca="false">IF(A254&lt;=$E$5*12,$E$10,0)</f>
        <v>0</v>
      </c>
      <c r="F254" s="53"/>
      <c r="G254" s="51" t="n">
        <v>233</v>
      </c>
      <c r="H254" s="51" t="n">
        <f aca="false">IF(K254&gt;0,H253+I253+K254,0)</f>
        <v>0</v>
      </c>
      <c r="I254" s="52" t="n">
        <f aca="false">IF(K254&gt;0,H254*$J$8/$J$10,0)</f>
        <v>0</v>
      </c>
      <c r="J254" s="51" t="n">
        <f aca="false">IF(H254&gt;0,SUM(I254+J253),0)</f>
        <v>0</v>
      </c>
      <c r="K254" s="52" t="n">
        <f aca="false">IF(A254&lt;=$E$5*12,$J$11,0)</f>
        <v>0</v>
      </c>
      <c r="M254" s="55"/>
      <c r="Q254" s="56"/>
    </row>
    <row r="255" customFormat="false" ht="15" hidden="false" customHeight="false" outlineLevel="0" collapsed="false">
      <c r="A255" s="50" t="n">
        <v>234</v>
      </c>
      <c r="B255" s="51" t="n">
        <f aca="false">B254-D254</f>
        <v>-6.03320942236798E-008</v>
      </c>
      <c r="C255" s="51" t="n">
        <f aca="false">$E$8/12*B255</f>
        <v>-1.50830235559199E-010</v>
      </c>
      <c r="D255" s="51" t="n">
        <f aca="false">E255-C255</f>
        <v>1.50830235559199E-010</v>
      </c>
      <c r="E255" s="52" t="n">
        <f aca="false">IF(A255&lt;=$E$5*12,$E$10,0)</f>
        <v>0</v>
      </c>
      <c r="F255" s="53"/>
      <c r="G255" s="51" t="n">
        <v>234</v>
      </c>
      <c r="H255" s="51" t="n">
        <f aca="false">IF(K255&gt;0,H254+I254+K255,0)</f>
        <v>0</v>
      </c>
      <c r="I255" s="52" t="n">
        <f aca="false">IF(K255&gt;0,H255*$J$8/$J$10,0)</f>
        <v>0</v>
      </c>
      <c r="J255" s="51" t="n">
        <f aca="false">IF(H255&gt;0,SUM(I255+J254),0)</f>
        <v>0</v>
      </c>
      <c r="K255" s="52" t="n">
        <f aca="false">IF(A255&lt;=$E$5*12,$J$11,0)</f>
        <v>0</v>
      </c>
      <c r="M255" s="55"/>
      <c r="Q255" s="56"/>
    </row>
    <row r="256" customFormat="false" ht="15" hidden="false" customHeight="false" outlineLevel="0" collapsed="false">
      <c r="A256" s="50" t="n">
        <v>235</v>
      </c>
      <c r="B256" s="51" t="n">
        <f aca="false">B255-D255</f>
        <v>-6.0482924459239E-008</v>
      </c>
      <c r="C256" s="51" t="n">
        <f aca="false">$E$8/12*B256</f>
        <v>-1.51207311148097E-010</v>
      </c>
      <c r="D256" s="51" t="n">
        <f aca="false">E256-C256</f>
        <v>1.51207311148097E-010</v>
      </c>
      <c r="E256" s="52" t="n">
        <f aca="false">IF(A256&lt;=$E$5*12,$E$10,0)</f>
        <v>0</v>
      </c>
      <c r="F256" s="53"/>
      <c r="G256" s="51" t="n">
        <v>235</v>
      </c>
      <c r="H256" s="51" t="n">
        <f aca="false">IF(K256&gt;0,H255+I255+K256,0)</f>
        <v>0</v>
      </c>
      <c r="I256" s="52" t="n">
        <f aca="false">IF(K256&gt;0,H256*$J$8/$J$10,0)</f>
        <v>0</v>
      </c>
      <c r="J256" s="51" t="n">
        <f aca="false">IF(H256&gt;0,SUM(I256+J255),0)</f>
        <v>0</v>
      </c>
      <c r="K256" s="52" t="n">
        <f aca="false">IF(A256&lt;=$E$5*12,$J$11,0)</f>
        <v>0</v>
      </c>
      <c r="M256" s="55"/>
      <c r="Q256" s="56"/>
    </row>
    <row r="257" customFormat="false" ht="15" hidden="false" customHeight="false" outlineLevel="0" collapsed="false">
      <c r="A257" s="50" t="n">
        <v>236</v>
      </c>
      <c r="B257" s="51" t="n">
        <f aca="false">B256-D256</f>
        <v>-6.06341317703871E-008</v>
      </c>
      <c r="C257" s="51" t="n">
        <f aca="false">$E$8/12*B257</f>
        <v>-1.51585329425968E-010</v>
      </c>
      <c r="D257" s="51" t="n">
        <f aca="false">E257-C257</f>
        <v>1.51585329425968E-010</v>
      </c>
      <c r="E257" s="52" t="n">
        <f aca="false">IF(A257&lt;=$E$5*12,$E$10,0)</f>
        <v>0</v>
      </c>
      <c r="F257" s="53"/>
      <c r="G257" s="51" t="n">
        <v>236</v>
      </c>
      <c r="H257" s="51" t="n">
        <f aca="false">IF(K257&gt;0,H256+I256+K257,0)</f>
        <v>0</v>
      </c>
      <c r="I257" s="52" t="n">
        <f aca="false">IF(K257&gt;0,H257*$J$8/$J$10,0)</f>
        <v>0</v>
      </c>
      <c r="J257" s="51" t="n">
        <f aca="false">IF(H257&gt;0,SUM(I257+J256),0)</f>
        <v>0</v>
      </c>
      <c r="K257" s="52" t="n">
        <f aca="false">IF(A257&lt;=$E$5*12,$J$11,0)</f>
        <v>0</v>
      </c>
      <c r="M257" s="55"/>
      <c r="Q257" s="56"/>
    </row>
    <row r="258" customFormat="false" ht="15" hidden="false" customHeight="false" outlineLevel="0" collapsed="false">
      <c r="A258" s="50" t="n">
        <v>237</v>
      </c>
      <c r="B258" s="51" t="n">
        <f aca="false">B257-D257</f>
        <v>-6.07857170998131E-008</v>
      </c>
      <c r="C258" s="51" t="n">
        <f aca="false">$E$8/12*B258</f>
        <v>-1.51964292749533E-010</v>
      </c>
      <c r="D258" s="51" t="n">
        <f aca="false">E258-C258</f>
        <v>1.51964292749533E-010</v>
      </c>
      <c r="E258" s="52" t="n">
        <f aca="false">IF(A258&lt;=$E$5*12,$E$10,0)</f>
        <v>0</v>
      </c>
      <c r="F258" s="53"/>
      <c r="G258" s="51" t="n">
        <v>237</v>
      </c>
      <c r="H258" s="51" t="n">
        <f aca="false">IF(K258&gt;0,H257+I257+K258,0)</f>
        <v>0</v>
      </c>
      <c r="I258" s="52" t="n">
        <f aca="false">IF(K258&gt;0,H258*$J$8/$J$10,0)</f>
        <v>0</v>
      </c>
      <c r="J258" s="51" t="n">
        <f aca="false">IF(H258&gt;0,SUM(I258+J257),0)</f>
        <v>0</v>
      </c>
      <c r="K258" s="52" t="n">
        <f aca="false">IF(A258&lt;=$E$5*12,$J$11,0)</f>
        <v>0</v>
      </c>
      <c r="M258" s="55"/>
      <c r="Q258" s="56"/>
    </row>
    <row r="259" customFormat="false" ht="15" hidden="false" customHeight="false" outlineLevel="0" collapsed="false">
      <c r="A259" s="50" t="n">
        <v>238</v>
      </c>
      <c r="B259" s="51" t="n">
        <f aca="false">B258-D258</f>
        <v>-6.09376813925626E-008</v>
      </c>
      <c r="C259" s="51" t="n">
        <f aca="false">$E$8/12*B259</f>
        <v>-1.52344203481406E-010</v>
      </c>
      <c r="D259" s="51" t="n">
        <f aca="false">E259-C259</f>
        <v>1.52344203481406E-010</v>
      </c>
      <c r="E259" s="52" t="n">
        <f aca="false">IF(A259&lt;=$E$5*12,$E$10,0)</f>
        <v>0</v>
      </c>
      <c r="F259" s="53"/>
      <c r="G259" s="51" t="n">
        <v>238</v>
      </c>
      <c r="H259" s="51" t="n">
        <f aca="false">IF(K259&gt;0,H258+I258+K259,0)</f>
        <v>0</v>
      </c>
      <c r="I259" s="52" t="n">
        <f aca="false">IF(K259&gt;0,H259*$J$8/$J$10,0)</f>
        <v>0</v>
      </c>
      <c r="J259" s="51" t="n">
        <f aca="false">IF(H259&gt;0,SUM(I259+J258),0)</f>
        <v>0</v>
      </c>
      <c r="K259" s="52" t="n">
        <f aca="false">IF(A259&lt;=$E$5*12,$J$11,0)</f>
        <v>0</v>
      </c>
      <c r="M259" s="55"/>
      <c r="Q259" s="56"/>
    </row>
    <row r="260" customFormat="false" ht="15" hidden="false" customHeight="false" outlineLevel="0" collapsed="false">
      <c r="A260" s="50" t="n">
        <v>239</v>
      </c>
      <c r="B260" s="51" t="n">
        <f aca="false">B259-D259</f>
        <v>-6.1090025596044E-008</v>
      </c>
      <c r="C260" s="51" t="n">
        <f aca="false">$E$8/12*B260</f>
        <v>-1.5272506399011E-010</v>
      </c>
      <c r="D260" s="51" t="n">
        <f aca="false">E260-C260</f>
        <v>1.5272506399011E-010</v>
      </c>
      <c r="E260" s="52" t="n">
        <f aca="false">IF(A260&lt;=$E$5*12,$E$10,0)</f>
        <v>0</v>
      </c>
      <c r="F260" s="53"/>
      <c r="G260" s="51" t="n">
        <v>239</v>
      </c>
      <c r="H260" s="51" t="n">
        <f aca="false">IF(K260&gt;0,H259+I259+K260,0)</f>
        <v>0</v>
      </c>
      <c r="I260" s="52" t="n">
        <f aca="false">IF(K260&gt;0,H260*$J$8/$J$10,0)</f>
        <v>0</v>
      </c>
      <c r="J260" s="51" t="n">
        <f aca="false">IF(H260&gt;0,SUM(I260+J259),0)</f>
        <v>0</v>
      </c>
      <c r="K260" s="52" t="n">
        <f aca="false">IF(A260&lt;=$E$5*12,$J$11,0)</f>
        <v>0</v>
      </c>
      <c r="M260" s="55"/>
      <c r="Q260" s="56"/>
    </row>
    <row r="261" customFormat="false" ht="15" hidden="false" customHeight="false" outlineLevel="0" collapsed="false">
      <c r="A261" s="50" t="n">
        <v>240</v>
      </c>
      <c r="B261" s="51" t="n">
        <f aca="false">B260-D260</f>
        <v>-6.12427506600341E-008</v>
      </c>
      <c r="C261" s="51" t="n">
        <f aca="false">$E$8/12*B261</f>
        <v>-1.53106876650085E-010</v>
      </c>
      <c r="D261" s="51" t="n">
        <f aca="false">E261-C261</f>
        <v>1.53106876650085E-010</v>
      </c>
      <c r="E261" s="52" t="n">
        <f aca="false">IF(A261&lt;=$E$5*12,$E$10,0)</f>
        <v>0</v>
      </c>
      <c r="F261" s="53"/>
      <c r="G261" s="51" t="n">
        <v>240</v>
      </c>
      <c r="H261" s="51" t="n">
        <f aca="false">IF(K261&gt;0,H260+I260+K261,0)</f>
        <v>0</v>
      </c>
      <c r="I261" s="52" t="n">
        <f aca="false">IF(K261&gt;0,H261*$J$8/$J$10,0)</f>
        <v>0</v>
      </c>
      <c r="J261" s="51" t="n">
        <f aca="false">IF(H261&gt;0,SUM(I261+J260),0)</f>
        <v>0</v>
      </c>
      <c r="K261" s="52" t="n">
        <f aca="false">IF(A261&lt;=$E$5*12,$J$11,0)</f>
        <v>0</v>
      </c>
      <c r="M261" s="55"/>
      <c r="Q261" s="56"/>
    </row>
    <row r="262" customFormat="false" ht="15" hidden="false" customHeight="false" outlineLevel="0" collapsed="false">
      <c r="A262" s="50" t="n">
        <v>241</v>
      </c>
      <c r="B262" s="51" t="n">
        <f aca="false">B261-D261</f>
        <v>-6.13958575366842E-008</v>
      </c>
      <c r="C262" s="51" t="n">
        <f aca="false">$E$8/12*B262</f>
        <v>-1.5348964384171E-010</v>
      </c>
      <c r="D262" s="51" t="n">
        <f aca="false">E262-C262</f>
        <v>1.5348964384171E-010</v>
      </c>
      <c r="E262" s="52" t="n">
        <f aca="false">IF(A262&lt;=$E$5*12,$E$10,0)</f>
        <v>0</v>
      </c>
      <c r="F262" s="53" t="n">
        <v>21</v>
      </c>
      <c r="G262" s="51" t="n">
        <v>241</v>
      </c>
      <c r="H262" s="51" t="n">
        <f aca="false">IF(K262&gt;0,H261+I261+K262,0)</f>
        <v>0</v>
      </c>
      <c r="I262" s="52" t="n">
        <f aca="false">IF(K262&gt;0,H262*$J$8/$J$10,0)</f>
        <v>0</v>
      </c>
      <c r="J262" s="51" t="n">
        <f aca="false">IF(H262&gt;0,SUM(I262+J261),0)</f>
        <v>0</v>
      </c>
      <c r="K262" s="52" t="n">
        <f aca="false">IF(A262&lt;=$E$5*12,$J$11,0)</f>
        <v>0</v>
      </c>
      <c r="M262" s="55"/>
      <c r="Q262" s="56"/>
    </row>
    <row r="263" customFormat="false" ht="15" hidden="false" customHeight="false" outlineLevel="0" collapsed="false">
      <c r="A263" s="50" t="n">
        <v>242</v>
      </c>
      <c r="B263" s="51" t="n">
        <f aca="false">B262-D262</f>
        <v>-6.15493471805259E-008</v>
      </c>
      <c r="C263" s="51" t="n">
        <f aca="false">$E$8/12*B263</f>
        <v>-1.53873367951315E-010</v>
      </c>
      <c r="D263" s="51" t="n">
        <f aca="false">E263-C263</f>
        <v>1.53873367951315E-010</v>
      </c>
      <c r="E263" s="52" t="n">
        <f aca="false">IF(A263&lt;=$E$5*12,$E$10,0)</f>
        <v>0</v>
      </c>
      <c r="F263" s="53"/>
      <c r="G263" s="51" t="n">
        <v>242</v>
      </c>
      <c r="H263" s="51" t="n">
        <f aca="false">IF(K263&gt;0,H262+I262+K263,0)</f>
        <v>0</v>
      </c>
      <c r="I263" s="52" t="n">
        <f aca="false">IF(K263&gt;0,H263*$J$8/$J$10,0)</f>
        <v>0</v>
      </c>
      <c r="J263" s="51" t="n">
        <f aca="false">IF(H263&gt;0,SUM(I263+J262),0)</f>
        <v>0</v>
      </c>
      <c r="K263" s="52" t="n">
        <f aca="false">IF(A263&lt;=$E$5*12,$J$11,0)</f>
        <v>0</v>
      </c>
      <c r="M263" s="55"/>
      <c r="Q263" s="56"/>
    </row>
    <row r="264" customFormat="false" ht="15" hidden="false" customHeight="false" outlineLevel="0" collapsed="false">
      <c r="A264" s="50" t="n">
        <v>243</v>
      </c>
      <c r="B264" s="51" t="n">
        <f aca="false">B263-D263</f>
        <v>-6.17032205484772E-008</v>
      </c>
      <c r="C264" s="51" t="n">
        <f aca="false">$E$8/12*B264</f>
        <v>-1.54258051371193E-010</v>
      </c>
      <c r="D264" s="51" t="n">
        <f aca="false">E264-C264</f>
        <v>1.54258051371193E-010</v>
      </c>
      <c r="E264" s="52" t="n">
        <f aca="false">IF(A264&lt;=$E$5*12,$E$10,0)</f>
        <v>0</v>
      </c>
      <c r="F264" s="53"/>
      <c r="G264" s="51" t="n">
        <v>243</v>
      </c>
      <c r="H264" s="51" t="n">
        <f aca="false">IF(K264&gt;0,H263+I263+K264,0)</f>
        <v>0</v>
      </c>
      <c r="I264" s="52" t="n">
        <f aca="false">IF(K264&gt;0,H264*$J$8/$J$10,0)</f>
        <v>0</v>
      </c>
      <c r="J264" s="51" t="n">
        <f aca="false">IF(H264&gt;0,SUM(I264+J263),0)</f>
        <v>0</v>
      </c>
      <c r="K264" s="52" t="n">
        <f aca="false">IF(A264&lt;=$E$5*12,$J$11,0)</f>
        <v>0</v>
      </c>
      <c r="M264" s="55"/>
      <c r="Q264" s="56"/>
    </row>
    <row r="265" customFormat="false" ht="15" hidden="false" customHeight="false" outlineLevel="0" collapsed="false">
      <c r="A265" s="50" t="n">
        <v>244</v>
      </c>
      <c r="B265" s="51" t="n">
        <f aca="false">B264-D264</f>
        <v>-6.18574785998484E-008</v>
      </c>
      <c r="C265" s="51" t="n">
        <f aca="false">$E$8/12*B265</f>
        <v>-1.54643696499621E-010</v>
      </c>
      <c r="D265" s="51" t="n">
        <f aca="false">E265-C265</f>
        <v>1.54643696499621E-010</v>
      </c>
      <c r="E265" s="52" t="n">
        <f aca="false">IF(A265&lt;=$E$5*12,$E$10,0)</f>
        <v>0</v>
      </c>
      <c r="F265" s="53"/>
      <c r="G265" s="51" t="n">
        <v>244</v>
      </c>
      <c r="H265" s="51" t="n">
        <f aca="false">IF(K265&gt;0,H264+I264+K265,0)</f>
        <v>0</v>
      </c>
      <c r="I265" s="52" t="n">
        <f aca="false">IF(K265&gt;0,H265*$J$8/$J$10,0)</f>
        <v>0</v>
      </c>
      <c r="J265" s="51" t="n">
        <f aca="false">IF(H265&gt;0,SUM(I265+J264),0)</f>
        <v>0</v>
      </c>
      <c r="K265" s="52" t="n">
        <f aca="false">IF(A265&lt;=$E$5*12,$J$11,0)</f>
        <v>0</v>
      </c>
      <c r="M265" s="55"/>
      <c r="Q265" s="56"/>
    </row>
    <row r="266" customFormat="false" ht="15" hidden="false" customHeight="false" outlineLevel="0" collapsed="false">
      <c r="A266" s="50" t="n">
        <v>245</v>
      </c>
      <c r="B266" s="51" t="n">
        <f aca="false">B265-D265</f>
        <v>-6.2012122296348E-008</v>
      </c>
      <c r="C266" s="51" t="n">
        <f aca="false">$E$8/12*B266</f>
        <v>-1.5503030574087E-010</v>
      </c>
      <c r="D266" s="51" t="n">
        <f aca="false">E266-C266</f>
        <v>1.5503030574087E-010</v>
      </c>
      <c r="E266" s="52" t="n">
        <f aca="false">IF(A266&lt;=$E$5*12,$E$10,0)</f>
        <v>0</v>
      </c>
      <c r="F266" s="53"/>
      <c r="G266" s="51" t="n">
        <v>245</v>
      </c>
      <c r="H266" s="51" t="n">
        <f aca="false">IF(K266&gt;0,H265+I265+K266,0)</f>
        <v>0</v>
      </c>
      <c r="I266" s="52" t="n">
        <f aca="false">IF(K266&gt;0,H266*$J$8/$J$10,0)</f>
        <v>0</v>
      </c>
      <c r="J266" s="51" t="n">
        <f aca="false">IF(H266&gt;0,SUM(I266+J265),0)</f>
        <v>0</v>
      </c>
      <c r="K266" s="52" t="n">
        <f aca="false">IF(A266&lt;=$E$5*12,$J$11,0)</f>
        <v>0</v>
      </c>
      <c r="M266" s="55"/>
      <c r="Q266" s="56"/>
    </row>
    <row r="267" customFormat="false" ht="15" hidden="false" customHeight="false" outlineLevel="0" collapsed="false">
      <c r="A267" s="50" t="n">
        <v>246</v>
      </c>
      <c r="B267" s="51" t="n">
        <f aca="false">B266-D266</f>
        <v>-6.21671526020889E-008</v>
      </c>
      <c r="C267" s="51" t="n">
        <f aca="false">$E$8/12*B267</f>
        <v>-1.55417881505222E-010</v>
      </c>
      <c r="D267" s="51" t="n">
        <f aca="false">E267-C267</f>
        <v>1.55417881505222E-010</v>
      </c>
      <c r="E267" s="52" t="n">
        <f aca="false">IF(A267&lt;=$E$5*12,$E$10,0)</f>
        <v>0</v>
      </c>
      <c r="F267" s="53"/>
      <c r="G267" s="51" t="n">
        <v>246</v>
      </c>
      <c r="H267" s="51" t="n">
        <f aca="false">IF(K267&gt;0,H266+I266+K267,0)</f>
        <v>0</v>
      </c>
      <c r="I267" s="52" t="n">
        <f aca="false">IF(K267&gt;0,H267*$J$8/$J$10,0)</f>
        <v>0</v>
      </c>
      <c r="J267" s="51" t="n">
        <f aca="false">IF(H267&gt;0,SUM(I267+J266),0)</f>
        <v>0</v>
      </c>
      <c r="K267" s="52" t="n">
        <f aca="false">IF(A267&lt;=$E$5*12,$J$11,0)</f>
        <v>0</v>
      </c>
      <c r="M267" s="55"/>
      <c r="Q267" s="56"/>
    </row>
    <row r="268" customFormat="false" ht="15" hidden="false" customHeight="false" outlineLevel="0" collapsed="false">
      <c r="A268" s="50" t="n">
        <v>247</v>
      </c>
      <c r="B268" s="51" t="n">
        <f aca="false">B267-D267</f>
        <v>-6.23225704835941E-008</v>
      </c>
      <c r="C268" s="51" t="n">
        <f aca="false">$E$8/12*B268</f>
        <v>-1.55806426208985E-010</v>
      </c>
      <c r="D268" s="51" t="n">
        <f aca="false">E268-C268</f>
        <v>1.55806426208985E-010</v>
      </c>
      <c r="E268" s="52" t="n">
        <f aca="false">IF(A268&lt;=$E$5*12,$E$10,0)</f>
        <v>0</v>
      </c>
      <c r="F268" s="53"/>
      <c r="G268" s="51" t="n">
        <v>247</v>
      </c>
      <c r="H268" s="51" t="n">
        <f aca="false">IF(K268&gt;0,H267+I267+K268,0)</f>
        <v>0</v>
      </c>
      <c r="I268" s="52" t="n">
        <f aca="false">IF(K268&gt;0,H268*$J$8/$J$10,0)</f>
        <v>0</v>
      </c>
      <c r="J268" s="51" t="n">
        <f aca="false">IF(H268&gt;0,SUM(I268+J267),0)</f>
        <v>0</v>
      </c>
      <c r="K268" s="52" t="n">
        <f aca="false">IF(A268&lt;=$E$5*12,$J$11,0)</f>
        <v>0</v>
      </c>
      <c r="M268" s="55"/>
      <c r="Q268" s="56"/>
    </row>
    <row r="269" customFormat="false" ht="15" hidden="false" customHeight="false" outlineLevel="0" collapsed="false">
      <c r="A269" s="50" t="n">
        <v>248</v>
      </c>
      <c r="B269" s="51" t="n">
        <f aca="false">B268-D268</f>
        <v>-6.24783769098031E-008</v>
      </c>
      <c r="C269" s="51" t="n">
        <f aca="false">$E$8/12*B269</f>
        <v>-1.56195942274508E-010</v>
      </c>
      <c r="D269" s="51" t="n">
        <f aca="false">E269-C269</f>
        <v>1.56195942274508E-010</v>
      </c>
      <c r="E269" s="52" t="n">
        <f aca="false">IF(A269&lt;=$E$5*12,$E$10,0)</f>
        <v>0</v>
      </c>
      <c r="F269" s="53"/>
      <c r="G269" s="51" t="n">
        <v>248</v>
      </c>
      <c r="H269" s="51" t="n">
        <f aca="false">IF(K269&gt;0,H268+I268+K269,0)</f>
        <v>0</v>
      </c>
      <c r="I269" s="52" t="n">
        <f aca="false">IF(K269&gt;0,H269*$J$8/$J$10,0)</f>
        <v>0</v>
      </c>
      <c r="J269" s="51" t="n">
        <f aca="false">IF(H269&gt;0,SUM(I269+J268),0)</f>
        <v>0</v>
      </c>
      <c r="K269" s="52" t="n">
        <f aca="false">IF(A269&lt;=$E$5*12,$J$11,0)</f>
        <v>0</v>
      </c>
      <c r="M269" s="55"/>
      <c r="Q269" s="56"/>
    </row>
    <row r="270" customFormat="false" ht="15" hidden="false" customHeight="false" outlineLevel="0" collapsed="false">
      <c r="A270" s="50" t="n">
        <v>249</v>
      </c>
      <c r="B270" s="51" t="n">
        <f aca="false">B269-D269</f>
        <v>-6.26345728520776E-008</v>
      </c>
      <c r="C270" s="51" t="n">
        <f aca="false">$E$8/12*B270</f>
        <v>-1.56586432130194E-010</v>
      </c>
      <c r="D270" s="51" t="n">
        <f aca="false">E270-C270</f>
        <v>1.56586432130194E-010</v>
      </c>
      <c r="E270" s="52" t="n">
        <f aca="false">IF(A270&lt;=$E$5*12,$E$10,0)</f>
        <v>0</v>
      </c>
      <c r="F270" s="53"/>
      <c r="G270" s="51" t="n">
        <v>249</v>
      </c>
      <c r="H270" s="51" t="n">
        <f aca="false">IF(K270&gt;0,H269+I269+K270,0)</f>
        <v>0</v>
      </c>
      <c r="I270" s="52" t="n">
        <f aca="false">IF(K270&gt;0,H270*$J$8/$J$10,0)</f>
        <v>0</v>
      </c>
      <c r="J270" s="51" t="n">
        <f aca="false">IF(H270&gt;0,SUM(I270+J269),0)</f>
        <v>0</v>
      </c>
      <c r="K270" s="52" t="n">
        <f aca="false">IF(A270&lt;=$E$5*12,$J$11,0)</f>
        <v>0</v>
      </c>
      <c r="M270" s="55"/>
      <c r="Q270" s="56"/>
    </row>
    <row r="271" customFormat="false" ht="15" hidden="false" customHeight="false" outlineLevel="0" collapsed="false">
      <c r="A271" s="50" t="n">
        <v>250</v>
      </c>
      <c r="B271" s="51" t="n">
        <f aca="false">B270-D270</f>
        <v>-6.27911592842078E-008</v>
      </c>
      <c r="C271" s="51" t="n">
        <f aca="false">$E$8/12*B271</f>
        <v>-1.5697789821052E-010</v>
      </c>
      <c r="D271" s="51" t="n">
        <f aca="false">E271-C271</f>
        <v>1.5697789821052E-010</v>
      </c>
      <c r="E271" s="52" t="n">
        <f aca="false">IF(A271&lt;=$E$5*12,$E$10,0)</f>
        <v>0</v>
      </c>
      <c r="F271" s="53"/>
      <c r="G271" s="51" t="n">
        <v>250</v>
      </c>
      <c r="H271" s="51" t="n">
        <f aca="false">IF(K271&gt;0,H270+I270+K271,0)</f>
        <v>0</v>
      </c>
      <c r="I271" s="52" t="n">
        <f aca="false">IF(K271&gt;0,H271*$J$8/$J$10,0)</f>
        <v>0</v>
      </c>
      <c r="J271" s="51" t="n">
        <f aca="false">IF(H271&gt;0,SUM(I271+J270),0)</f>
        <v>0</v>
      </c>
      <c r="K271" s="52" t="n">
        <f aca="false">IF(A271&lt;=$E$5*12,$J$11,0)</f>
        <v>0</v>
      </c>
      <c r="M271" s="55"/>
      <c r="Q271" s="56"/>
    </row>
    <row r="272" customFormat="false" ht="15" hidden="false" customHeight="false" outlineLevel="0" collapsed="false">
      <c r="A272" s="50" t="n">
        <v>251</v>
      </c>
      <c r="B272" s="51" t="n">
        <f aca="false">B271-D271</f>
        <v>-6.29481371824183E-008</v>
      </c>
      <c r="C272" s="51" t="n">
        <f aca="false">$E$8/12*B272</f>
        <v>-1.57370342956046E-010</v>
      </c>
      <c r="D272" s="51" t="n">
        <f aca="false">E272-C272</f>
        <v>1.57370342956046E-010</v>
      </c>
      <c r="E272" s="52" t="n">
        <f aca="false">IF(A272&lt;=$E$5*12,$E$10,0)</f>
        <v>0</v>
      </c>
      <c r="F272" s="53"/>
      <c r="G272" s="51" t="n">
        <v>251</v>
      </c>
      <c r="H272" s="51" t="n">
        <f aca="false">IF(K272&gt;0,H271+I271+K272,0)</f>
        <v>0</v>
      </c>
      <c r="I272" s="52" t="n">
        <f aca="false">IF(K272&gt;0,H272*$J$8/$J$10,0)</f>
        <v>0</v>
      </c>
      <c r="J272" s="51" t="n">
        <f aca="false">IF(H272&gt;0,SUM(I272+J271),0)</f>
        <v>0</v>
      </c>
      <c r="K272" s="52" t="n">
        <f aca="false">IF(A272&lt;=$E$5*12,$J$11,0)</f>
        <v>0</v>
      </c>
      <c r="M272" s="55"/>
      <c r="Q272" s="56"/>
    </row>
    <row r="273" customFormat="false" ht="15" hidden="false" customHeight="false" outlineLevel="0" collapsed="false">
      <c r="A273" s="50" t="n">
        <v>252</v>
      </c>
      <c r="B273" s="51" t="n">
        <f aca="false">B272-D272</f>
        <v>-6.31055075253744E-008</v>
      </c>
      <c r="C273" s="51" t="n">
        <f aca="false">$E$8/12*B273</f>
        <v>-1.57763768813436E-010</v>
      </c>
      <c r="D273" s="51" t="n">
        <f aca="false">E273-C273</f>
        <v>1.57763768813436E-010</v>
      </c>
      <c r="E273" s="52" t="n">
        <f aca="false">IF(A273&lt;=$E$5*12,$E$10,0)</f>
        <v>0</v>
      </c>
      <c r="F273" s="53"/>
      <c r="G273" s="51" t="n">
        <v>252</v>
      </c>
      <c r="H273" s="51" t="n">
        <f aca="false">IF(K273&gt;0,H272+I272+K273,0)</f>
        <v>0</v>
      </c>
      <c r="I273" s="52" t="n">
        <f aca="false">IF(K273&gt;0,H273*$J$8/$J$10,0)</f>
        <v>0</v>
      </c>
      <c r="J273" s="51" t="n">
        <f aca="false">IF(H273&gt;0,SUM(I273+J272),0)</f>
        <v>0</v>
      </c>
      <c r="K273" s="52" t="n">
        <f aca="false">IF(A273&lt;=$E$5*12,$J$11,0)</f>
        <v>0</v>
      </c>
      <c r="M273" s="55"/>
      <c r="Q273" s="56"/>
    </row>
    <row r="274" customFormat="false" ht="15" hidden="false" customHeight="false" outlineLevel="0" collapsed="false">
      <c r="A274" s="50" t="n">
        <v>253</v>
      </c>
      <c r="B274" s="51" t="n">
        <f aca="false">B273-D273</f>
        <v>-6.32632712941878E-008</v>
      </c>
      <c r="C274" s="51" t="n">
        <f aca="false">$E$8/12*B274</f>
        <v>-1.5815817823547E-010</v>
      </c>
      <c r="D274" s="51" t="n">
        <f aca="false">E274-C274</f>
        <v>1.5815817823547E-010</v>
      </c>
      <c r="E274" s="52" t="n">
        <f aca="false">IF(A274&lt;=$E$5*12,$E$10,0)</f>
        <v>0</v>
      </c>
      <c r="F274" s="53" t="n">
        <v>22</v>
      </c>
      <c r="G274" s="51" t="n">
        <v>253</v>
      </c>
      <c r="H274" s="51" t="n">
        <f aca="false">IF(K274&gt;0,H273+I273+K274,0)</f>
        <v>0</v>
      </c>
      <c r="I274" s="52" t="n">
        <f aca="false">IF(K274&gt;0,H274*$J$8/$J$10,0)</f>
        <v>0</v>
      </c>
      <c r="J274" s="51" t="n">
        <f aca="false">IF(H274&gt;0,SUM(I274+J273),0)</f>
        <v>0</v>
      </c>
      <c r="K274" s="52" t="n">
        <f aca="false">IF(A274&lt;=$E$5*12,$J$11,0)</f>
        <v>0</v>
      </c>
      <c r="M274" s="55"/>
      <c r="Q274" s="56"/>
    </row>
    <row r="275" customFormat="false" ht="15" hidden="false" customHeight="false" outlineLevel="0" collapsed="false">
      <c r="A275" s="50" t="n">
        <v>254</v>
      </c>
      <c r="B275" s="51" t="n">
        <f aca="false">B274-D274</f>
        <v>-6.34214294724233E-008</v>
      </c>
      <c r="C275" s="51" t="n">
        <f aca="false">$E$8/12*B275</f>
        <v>-1.58553573681058E-010</v>
      </c>
      <c r="D275" s="51" t="n">
        <f aca="false">E275-C275</f>
        <v>1.58553573681058E-010</v>
      </c>
      <c r="E275" s="52" t="n">
        <f aca="false">IF(A275&lt;=$E$5*12,$E$10,0)</f>
        <v>0</v>
      </c>
      <c r="F275" s="53"/>
      <c r="G275" s="51" t="n">
        <v>254</v>
      </c>
      <c r="H275" s="51" t="n">
        <f aca="false">IF(K275&gt;0,H274+I274+K275,0)</f>
        <v>0</v>
      </c>
      <c r="I275" s="52" t="n">
        <f aca="false">IF(K275&gt;0,H275*$J$8/$J$10,0)</f>
        <v>0</v>
      </c>
      <c r="J275" s="51" t="n">
        <f aca="false">IF(H275&gt;0,SUM(I275+J274),0)</f>
        <v>0</v>
      </c>
      <c r="K275" s="52" t="n">
        <f aca="false">IF(A275&lt;=$E$5*12,$J$11,0)</f>
        <v>0</v>
      </c>
      <c r="M275" s="55"/>
      <c r="Q275" s="56"/>
    </row>
    <row r="276" customFormat="false" ht="15" hidden="false" customHeight="false" outlineLevel="0" collapsed="false">
      <c r="A276" s="50" t="n">
        <v>255</v>
      </c>
      <c r="B276" s="51" t="n">
        <f aca="false">B275-D275</f>
        <v>-6.35799830461043E-008</v>
      </c>
      <c r="C276" s="51" t="n">
        <f aca="false">$E$8/12*B276</f>
        <v>-1.58949957615261E-010</v>
      </c>
      <c r="D276" s="51" t="n">
        <f aca="false">E276-C276</f>
        <v>1.58949957615261E-010</v>
      </c>
      <c r="E276" s="52" t="n">
        <f aca="false">IF(A276&lt;=$E$5*12,$E$10,0)</f>
        <v>0</v>
      </c>
      <c r="F276" s="53"/>
      <c r="G276" s="51" t="n">
        <v>255</v>
      </c>
      <c r="H276" s="51" t="n">
        <f aca="false">IF(K276&gt;0,H275+I275+K276,0)</f>
        <v>0</v>
      </c>
      <c r="I276" s="52" t="n">
        <f aca="false">IF(K276&gt;0,H276*$J$8/$J$10,0)</f>
        <v>0</v>
      </c>
      <c r="J276" s="51" t="n">
        <f aca="false">IF(H276&gt;0,SUM(I276+J275),0)</f>
        <v>0</v>
      </c>
      <c r="K276" s="52" t="n">
        <f aca="false">IF(A276&lt;=$E$5*12,$J$11,0)</f>
        <v>0</v>
      </c>
      <c r="M276" s="55"/>
      <c r="Q276" s="56"/>
    </row>
    <row r="277" customFormat="false" ht="15" hidden="false" customHeight="false" outlineLevel="0" collapsed="false">
      <c r="A277" s="50" t="n">
        <v>256</v>
      </c>
      <c r="B277" s="51" t="n">
        <f aca="false">B276-D276</f>
        <v>-6.37389330037196E-008</v>
      </c>
      <c r="C277" s="51" t="n">
        <f aca="false">$E$8/12*B277</f>
        <v>-1.59347332509299E-010</v>
      </c>
      <c r="D277" s="51" t="n">
        <f aca="false">E277-C277</f>
        <v>1.59347332509299E-010</v>
      </c>
      <c r="E277" s="52" t="n">
        <f aca="false">IF(A277&lt;=$E$5*12,$E$10,0)</f>
        <v>0</v>
      </c>
      <c r="F277" s="53"/>
      <c r="G277" s="51" t="n">
        <v>256</v>
      </c>
      <c r="H277" s="51" t="n">
        <f aca="false">IF(K277&gt;0,H276+I276+K277,0)</f>
        <v>0</v>
      </c>
      <c r="I277" s="52" t="n">
        <f aca="false">IF(K277&gt;0,H277*$J$8/$J$10,0)</f>
        <v>0</v>
      </c>
      <c r="J277" s="51" t="n">
        <f aca="false">IF(H277&gt;0,SUM(I277+J276),0)</f>
        <v>0</v>
      </c>
      <c r="K277" s="52" t="n">
        <f aca="false">IF(A277&lt;=$E$5*12,$J$11,0)</f>
        <v>0</v>
      </c>
      <c r="M277" s="55"/>
      <c r="Q277" s="56"/>
    </row>
    <row r="278" customFormat="false" ht="15" hidden="false" customHeight="false" outlineLevel="0" collapsed="false">
      <c r="A278" s="50" t="n">
        <v>257</v>
      </c>
      <c r="B278" s="51" t="n">
        <f aca="false">B277-D277</f>
        <v>-6.38982803362289E-008</v>
      </c>
      <c r="C278" s="51" t="n">
        <f aca="false">$E$8/12*B278</f>
        <v>-1.59745700840572E-010</v>
      </c>
      <c r="D278" s="51" t="n">
        <f aca="false">E278-C278</f>
        <v>1.59745700840572E-010</v>
      </c>
      <c r="E278" s="52" t="n">
        <f aca="false">IF(A278&lt;=$E$5*12,$E$10,0)</f>
        <v>0</v>
      </c>
      <c r="F278" s="53"/>
      <c r="G278" s="51" t="n">
        <v>257</v>
      </c>
      <c r="H278" s="51" t="n">
        <f aca="false">IF(K278&gt;0,H277+I277+K278,0)</f>
        <v>0</v>
      </c>
      <c r="I278" s="52" t="n">
        <f aca="false">IF(K278&gt;0,H278*$J$8/$J$10,0)</f>
        <v>0</v>
      </c>
      <c r="J278" s="51" t="n">
        <f aca="false">IF(H278&gt;0,SUM(I278+J277),0)</f>
        <v>0</v>
      </c>
      <c r="K278" s="52" t="n">
        <f aca="false">IF(A278&lt;=$E$5*12,$J$11,0)</f>
        <v>0</v>
      </c>
      <c r="M278" s="55"/>
      <c r="Q278" s="56"/>
    </row>
    <row r="279" customFormat="false" ht="15" hidden="false" customHeight="false" outlineLevel="0" collapsed="false">
      <c r="A279" s="50" t="n">
        <v>258</v>
      </c>
      <c r="B279" s="51" t="n">
        <f aca="false">B278-D278</f>
        <v>-6.40580260370695E-008</v>
      </c>
      <c r="C279" s="51" t="n">
        <f aca="false">$E$8/12*B279</f>
        <v>-1.60145065092674E-010</v>
      </c>
      <c r="D279" s="51" t="n">
        <f aca="false">E279-C279</f>
        <v>1.60145065092674E-010</v>
      </c>
      <c r="E279" s="52" t="n">
        <f aca="false">IF(A279&lt;=$E$5*12,$E$10,0)</f>
        <v>0</v>
      </c>
      <c r="F279" s="53"/>
      <c r="G279" s="51" t="n">
        <v>258</v>
      </c>
      <c r="H279" s="51" t="n">
        <f aca="false">IF(K279&gt;0,H278+I278+K279,0)</f>
        <v>0</v>
      </c>
      <c r="I279" s="52" t="n">
        <f aca="false">IF(K279&gt;0,H279*$J$8/$J$10,0)</f>
        <v>0</v>
      </c>
      <c r="J279" s="51" t="n">
        <f aca="false">IF(H279&gt;0,SUM(I279+J278),0)</f>
        <v>0</v>
      </c>
      <c r="K279" s="52" t="n">
        <f aca="false">IF(A279&lt;=$E$5*12,$J$11,0)</f>
        <v>0</v>
      </c>
      <c r="M279" s="55"/>
      <c r="Q279" s="56"/>
    </row>
    <row r="280" customFormat="false" ht="15" hidden="false" customHeight="false" outlineLevel="0" collapsed="false">
      <c r="A280" s="50" t="n">
        <v>259</v>
      </c>
      <c r="B280" s="51" t="n">
        <f aca="false">B279-D279</f>
        <v>-6.42181711021621E-008</v>
      </c>
      <c r="C280" s="51" t="n">
        <f aca="false">$E$8/12*B280</f>
        <v>-1.60545427755405E-010</v>
      </c>
      <c r="D280" s="51" t="n">
        <f aca="false">E280-C280</f>
        <v>1.60545427755405E-010</v>
      </c>
      <c r="E280" s="52" t="n">
        <f aca="false">IF(A280&lt;=$E$5*12,$E$10,0)</f>
        <v>0</v>
      </c>
      <c r="F280" s="53"/>
      <c r="G280" s="51" t="n">
        <v>259</v>
      </c>
      <c r="H280" s="51" t="n">
        <f aca="false">IF(K280&gt;0,H279+I279+K280,0)</f>
        <v>0</v>
      </c>
      <c r="I280" s="52" t="n">
        <f aca="false">IF(K280&gt;0,H280*$J$8/$J$10,0)</f>
        <v>0</v>
      </c>
      <c r="J280" s="51" t="n">
        <f aca="false">IF(H280&gt;0,SUM(I280+J279),0)</f>
        <v>0</v>
      </c>
      <c r="K280" s="52" t="n">
        <f aca="false">IF(A280&lt;=$E$5*12,$J$11,0)</f>
        <v>0</v>
      </c>
      <c r="M280" s="55"/>
      <c r="Q280" s="56"/>
    </row>
    <row r="281" customFormat="false" ht="15" hidden="false" customHeight="false" outlineLevel="0" collapsed="false">
      <c r="A281" s="50" t="n">
        <v>260</v>
      </c>
      <c r="B281" s="51" t="n">
        <f aca="false">B280-D280</f>
        <v>-6.43787165299175E-008</v>
      </c>
      <c r="C281" s="51" t="n">
        <f aca="false">$E$8/12*B281</f>
        <v>-1.60946791324794E-010</v>
      </c>
      <c r="D281" s="51" t="n">
        <f aca="false">E281-C281</f>
        <v>1.60946791324794E-010</v>
      </c>
      <c r="E281" s="52" t="n">
        <f aca="false">IF(A281&lt;=$E$5*12,$E$10,0)</f>
        <v>0</v>
      </c>
      <c r="F281" s="53"/>
      <c r="G281" s="51" t="n">
        <v>260</v>
      </c>
      <c r="H281" s="51" t="n">
        <f aca="false">IF(K281&gt;0,H280+I280+K281,0)</f>
        <v>0</v>
      </c>
      <c r="I281" s="52" t="n">
        <f aca="false">IF(K281&gt;0,H281*$J$8/$J$10,0)</f>
        <v>0</v>
      </c>
      <c r="J281" s="51" t="n">
        <f aca="false">IF(H281&gt;0,SUM(I281+J280),0)</f>
        <v>0</v>
      </c>
      <c r="K281" s="52" t="n">
        <f aca="false">IF(A281&lt;=$E$5*12,$J$11,0)</f>
        <v>0</v>
      </c>
      <c r="M281" s="55"/>
      <c r="Q281" s="56"/>
    </row>
    <row r="282" customFormat="false" ht="15" hidden="false" customHeight="false" outlineLevel="0" collapsed="false">
      <c r="A282" s="50" t="n">
        <v>261</v>
      </c>
      <c r="B282" s="51" t="n">
        <f aca="false">B281-D281</f>
        <v>-6.45396633212423E-008</v>
      </c>
      <c r="C282" s="51" t="n">
        <f aca="false">$E$8/12*B282</f>
        <v>-1.61349158303106E-010</v>
      </c>
      <c r="D282" s="51" t="n">
        <f aca="false">E282-C282</f>
        <v>1.61349158303106E-010</v>
      </c>
      <c r="E282" s="52" t="n">
        <f aca="false">IF(A282&lt;=$E$5*12,$E$10,0)</f>
        <v>0</v>
      </c>
      <c r="F282" s="53"/>
      <c r="G282" s="51" t="n">
        <v>261</v>
      </c>
      <c r="H282" s="51" t="n">
        <f aca="false">IF(K282&gt;0,H281+I281+K282,0)</f>
        <v>0</v>
      </c>
      <c r="I282" s="52" t="n">
        <f aca="false">IF(K282&gt;0,H282*$J$8/$J$10,0)</f>
        <v>0</v>
      </c>
      <c r="J282" s="51" t="n">
        <f aca="false">IF(H282&gt;0,SUM(I282+J281),0)</f>
        <v>0</v>
      </c>
      <c r="K282" s="52" t="n">
        <f aca="false">IF(A282&lt;=$E$5*12,$J$11,0)</f>
        <v>0</v>
      </c>
      <c r="M282" s="55"/>
      <c r="Q282" s="56"/>
    </row>
    <row r="283" customFormat="false" ht="15" hidden="false" customHeight="false" outlineLevel="0" collapsed="false">
      <c r="A283" s="50" t="n">
        <v>262</v>
      </c>
      <c r="B283" s="51" t="n">
        <f aca="false">B282-D282</f>
        <v>-6.47010124795454E-008</v>
      </c>
      <c r="C283" s="51" t="n">
        <f aca="false">$E$8/12*B283</f>
        <v>-1.61752531198864E-010</v>
      </c>
      <c r="D283" s="51" t="n">
        <f aca="false">E283-C283</f>
        <v>1.61752531198864E-010</v>
      </c>
      <c r="E283" s="52" t="n">
        <f aca="false">IF(A283&lt;=$E$5*12,$E$10,0)</f>
        <v>0</v>
      </c>
      <c r="F283" s="53"/>
      <c r="G283" s="51" t="n">
        <v>262</v>
      </c>
      <c r="H283" s="51" t="n">
        <f aca="false">IF(K283&gt;0,H282+I282+K283,0)</f>
        <v>0</v>
      </c>
      <c r="I283" s="52" t="n">
        <f aca="false">IF(K283&gt;0,H283*$J$8/$J$10,0)</f>
        <v>0</v>
      </c>
      <c r="J283" s="51" t="n">
        <f aca="false">IF(H283&gt;0,SUM(I283+J282),0)</f>
        <v>0</v>
      </c>
      <c r="K283" s="52" t="n">
        <f aca="false">IF(A283&lt;=$E$5*12,$J$11,0)</f>
        <v>0</v>
      </c>
      <c r="M283" s="55"/>
      <c r="Q283" s="56"/>
    </row>
    <row r="284" customFormat="false" ht="15" hidden="false" customHeight="false" outlineLevel="0" collapsed="false">
      <c r="A284" s="50" t="n">
        <v>263</v>
      </c>
      <c r="B284" s="51" t="n">
        <f aca="false">B283-D283</f>
        <v>-6.48627650107443E-008</v>
      </c>
      <c r="C284" s="51" t="n">
        <f aca="false">$E$8/12*B284</f>
        <v>-1.62156912526861E-010</v>
      </c>
      <c r="D284" s="51" t="n">
        <f aca="false">E284-C284</f>
        <v>1.62156912526861E-010</v>
      </c>
      <c r="E284" s="52" t="n">
        <f aca="false">IF(A284&lt;=$E$5*12,$E$10,0)</f>
        <v>0</v>
      </c>
      <c r="F284" s="53"/>
      <c r="G284" s="51" t="n">
        <v>263</v>
      </c>
      <c r="H284" s="51" t="n">
        <f aca="false">IF(K284&gt;0,H283+I283+K284,0)</f>
        <v>0</v>
      </c>
      <c r="I284" s="52" t="n">
        <f aca="false">IF(K284&gt;0,H284*$J$8/$J$10,0)</f>
        <v>0</v>
      </c>
      <c r="J284" s="51" t="n">
        <f aca="false">IF(H284&gt;0,SUM(I284+J283),0)</f>
        <v>0</v>
      </c>
      <c r="K284" s="52" t="n">
        <f aca="false">IF(A284&lt;=$E$5*12,$J$11,0)</f>
        <v>0</v>
      </c>
      <c r="M284" s="55"/>
      <c r="Q284" s="56"/>
    </row>
    <row r="285" customFormat="false" ht="15" hidden="false" customHeight="false" outlineLevel="0" collapsed="false">
      <c r="A285" s="50" t="n">
        <v>264</v>
      </c>
      <c r="B285" s="51" t="n">
        <f aca="false">B284-D284</f>
        <v>-6.50249219232712E-008</v>
      </c>
      <c r="C285" s="51" t="n">
        <f aca="false">$E$8/12*B285</f>
        <v>-1.62562304808178E-010</v>
      </c>
      <c r="D285" s="51" t="n">
        <f aca="false">E285-C285</f>
        <v>1.62562304808178E-010</v>
      </c>
      <c r="E285" s="52" t="n">
        <f aca="false">IF(A285&lt;=$E$5*12,$E$10,0)</f>
        <v>0</v>
      </c>
      <c r="F285" s="53"/>
      <c r="G285" s="51" t="n">
        <v>264</v>
      </c>
      <c r="H285" s="51" t="n">
        <f aca="false">IF(K285&gt;0,H284+I284+K285,0)</f>
        <v>0</v>
      </c>
      <c r="I285" s="52" t="n">
        <f aca="false">IF(K285&gt;0,H285*$J$8/$J$10,0)</f>
        <v>0</v>
      </c>
      <c r="J285" s="51" t="n">
        <f aca="false">IF(H285&gt;0,SUM(I285+J284),0)</f>
        <v>0</v>
      </c>
      <c r="K285" s="52" t="n">
        <f aca="false">IF(A285&lt;=$E$5*12,$J$11,0)</f>
        <v>0</v>
      </c>
      <c r="M285" s="55"/>
      <c r="Q285" s="56"/>
    </row>
    <row r="286" customFormat="false" ht="15" hidden="false" customHeight="false" outlineLevel="0" collapsed="false">
      <c r="A286" s="50" t="n">
        <v>265</v>
      </c>
      <c r="B286" s="51" t="n">
        <f aca="false">B285-D285</f>
        <v>-6.51874842280794E-008</v>
      </c>
      <c r="C286" s="51" t="n">
        <f aca="false">$E$8/12*B286</f>
        <v>-1.62968710570198E-010</v>
      </c>
      <c r="D286" s="51" t="n">
        <f aca="false">E286-C286</f>
        <v>1.62968710570198E-010</v>
      </c>
      <c r="E286" s="52" t="n">
        <f aca="false">IF(A286&lt;=$E$5*12,$E$10,0)</f>
        <v>0</v>
      </c>
      <c r="F286" s="53" t="n">
        <v>23</v>
      </c>
      <c r="G286" s="51" t="n">
        <v>265</v>
      </c>
      <c r="H286" s="51" t="n">
        <f aca="false">IF(K286&gt;0,H285+I285+K286,0)</f>
        <v>0</v>
      </c>
      <c r="I286" s="52" t="n">
        <f aca="false">IF(K286&gt;0,H286*$J$8/$J$10,0)</f>
        <v>0</v>
      </c>
      <c r="J286" s="51" t="n">
        <f aca="false">IF(H286&gt;0,SUM(I286+J285),0)</f>
        <v>0</v>
      </c>
      <c r="K286" s="52" t="n">
        <f aca="false">IF(A286&lt;=$E$5*12,$J$11,0)</f>
        <v>0</v>
      </c>
      <c r="M286" s="55"/>
      <c r="Q286" s="56"/>
    </row>
    <row r="287" customFormat="false" ht="15" hidden="false" customHeight="false" outlineLevel="0" collapsed="false">
      <c r="A287" s="50" t="n">
        <v>266</v>
      </c>
      <c r="B287" s="51" t="n">
        <f aca="false">B286-D286</f>
        <v>-6.53504529386496E-008</v>
      </c>
      <c r="C287" s="51" t="n">
        <f aca="false">$E$8/12*B287</f>
        <v>-1.63376132346624E-010</v>
      </c>
      <c r="D287" s="51" t="n">
        <f aca="false">E287-C287</f>
        <v>1.63376132346624E-010</v>
      </c>
      <c r="E287" s="52" t="n">
        <f aca="false">IF(A287&lt;=$E$5*12,$E$10,0)</f>
        <v>0</v>
      </c>
      <c r="F287" s="53"/>
      <c r="G287" s="51" t="n">
        <v>266</v>
      </c>
      <c r="H287" s="51" t="n">
        <f aca="false">IF(K287&gt;0,H286+I286+K287,0)</f>
        <v>0</v>
      </c>
      <c r="I287" s="52" t="n">
        <f aca="false">IF(K287&gt;0,H287*$J$8/$J$10,0)</f>
        <v>0</v>
      </c>
      <c r="J287" s="51" t="n">
        <f aca="false">IF(H287&gt;0,SUM(I287+J286),0)</f>
        <v>0</v>
      </c>
      <c r="K287" s="52" t="n">
        <f aca="false">IF(A287&lt;=$E$5*12,$J$11,0)</f>
        <v>0</v>
      </c>
      <c r="M287" s="55"/>
      <c r="Q287" s="56"/>
    </row>
    <row r="288" customFormat="false" ht="15" hidden="false" customHeight="false" outlineLevel="0" collapsed="false">
      <c r="A288" s="50" t="n">
        <v>267</v>
      </c>
      <c r="B288" s="51" t="n">
        <f aca="false">B287-D287</f>
        <v>-6.55138290709962E-008</v>
      </c>
      <c r="C288" s="51" t="n">
        <f aca="false">$E$8/12*B288</f>
        <v>-1.6378457267749E-010</v>
      </c>
      <c r="D288" s="51" t="n">
        <f aca="false">E288-C288</f>
        <v>1.6378457267749E-010</v>
      </c>
      <c r="E288" s="52" t="n">
        <f aca="false">IF(A288&lt;=$E$5*12,$E$10,0)</f>
        <v>0</v>
      </c>
      <c r="F288" s="53"/>
      <c r="G288" s="51" t="n">
        <v>267</v>
      </c>
      <c r="H288" s="51" t="n">
        <f aca="false">IF(K288&gt;0,H287+I287+K288,0)</f>
        <v>0</v>
      </c>
      <c r="I288" s="52" t="n">
        <f aca="false">IF(K288&gt;0,H288*$J$8/$J$10,0)</f>
        <v>0</v>
      </c>
      <c r="J288" s="51" t="n">
        <f aca="false">IF(H288&gt;0,SUM(I288+J287),0)</f>
        <v>0</v>
      </c>
      <c r="K288" s="52" t="n">
        <f aca="false">IF(A288&lt;=$E$5*12,$J$11,0)</f>
        <v>0</v>
      </c>
      <c r="M288" s="55"/>
      <c r="Q288" s="56"/>
    </row>
    <row r="289" customFormat="false" ht="15" hidden="false" customHeight="false" outlineLevel="0" collapsed="false">
      <c r="A289" s="50" t="n">
        <v>268</v>
      </c>
      <c r="B289" s="51" t="n">
        <f aca="false">B288-D288</f>
        <v>-6.56776136436737E-008</v>
      </c>
      <c r="C289" s="51" t="n">
        <f aca="false">$E$8/12*B289</f>
        <v>-1.64194034109184E-010</v>
      </c>
      <c r="D289" s="51" t="n">
        <f aca="false">E289-C289</f>
        <v>1.64194034109184E-010</v>
      </c>
      <c r="E289" s="52" t="n">
        <f aca="false">IF(A289&lt;=$E$5*12,$E$10,0)</f>
        <v>0</v>
      </c>
      <c r="F289" s="53"/>
      <c r="G289" s="51" t="n">
        <v>268</v>
      </c>
      <c r="H289" s="51" t="n">
        <f aca="false">IF(K289&gt;0,H288+I288+K289,0)</f>
        <v>0</v>
      </c>
      <c r="I289" s="52" t="n">
        <f aca="false">IF(K289&gt;0,H289*$J$8/$J$10,0)</f>
        <v>0</v>
      </c>
      <c r="J289" s="51" t="n">
        <f aca="false">IF(H289&gt;0,SUM(I289+J288),0)</f>
        <v>0</v>
      </c>
      <c r="K289" s="52" t="n">
        <f aca="false">IF(A289&lt;=$E$5*12,$J$11,0)</f>
        <v>0</v>
      </c>
      <c r="M289" s="55"/>
      <c r="Q289" s="56"/>
    </row>
    <row r="290" customFormat="false" ht="15" hidden="false" customHeight="false" outlineLevel="0" collapsed="false">
      <c r="A290" s="50" t="n">
        <v>269</v>
      </c>
      <c r="B290" s="51" t="n">
        <f aca="false">B289-D289</f>
        <v>-6.58418076777828E-008</v>
      </c>
      <c r="C290" s="51" t="n">
        <f aca="false">$E$8/12*B290</f>
        <v>-1.64604519194457E-010</v>
      </c>
      <c r="D290" s="51" t="n">
        <f aca="false">E290-C290</f>
        <v>1.64604519194457E-010</v>
      </c>
      <c r="E290" s="52" t="n">
        <f aca="false">IF(A290&lt;=$E$5*12,$E$10,0)</f>
        <v>0</v>
      </c>
      <c r="F290" s="53"/>
      <c r="G290" s="51" t="n">
        <v>269</v>
      </c>
      <c r="H290" s="51" t="n">
        <f aca="false">IF(K290&gt;0,H289+I289+K290,0)</f>
        <v>0</v>
      </c>
      <c r="I290" s="52" t="n">
        <f aca="false">IF(K290&gt;0,H290*$J$8/$J$10,0)</f>
        <v>0</v>
      </c>
      <c r="J290" s="51" t="n">
        <f aca="false">IF(H290&gt;0,SUM(I290+J289),0)</f>
        <v>0</v>
      </c>
      <c r="K290" s="52" t="n">
        <f aca="false">IF(A290&lt;=$E$5*12,$J$11,0)</f>
        <v>0</v>
      </c>
      <c r="M290" s="55"/>
      <c r="Q290" s="56"/>
    </row>
    <row r="291" customFormat="false" ht="15" hidden="false" customHeight="false" outlineLevel="0" collapsed="false">
      <c r="A291" s="50" t="n">
        <v>270</v>
      </c>
      <c r="B291" s="51" t="n">
        <f aca="false">B290-D290</f>
        <v>-6.60064121969773E-008</v>
      </c>
      <c r="C291" s="51" t="n">
        <f aca="false">$E$8/12*B291</f>
        <v>-1.65016030492443E-010</v>
      </c>
      <c r="D291" s="51" t="n">
        <f aca="false">E291-C291</f>
        <v>1.65016030492443E-010</v>
      </c>
      <c r="E291" s="52" t="n">
        <f aca="false">IF(A291&lt;=$E$5*12,$E$10,0)</f>
        <v>0</v>
      </c>
      <c r="F291" s="53"/>
      <c r="G291" s="51" t="n">
        <v>270</v>
      </c>
      <c r="H291" s="51" t="n">
        <f aca="false">IF(K291&gt;0,H290+I290+K291,0)</f>
        <v>0</v>
      </c>
      <c r="I291" s="52" t="n">
        <f aca="false">IF(K291&gt;0,H291*$J$8/$J$10,0)</f>
        <v>0</v>
      </c>
      <c r="J291" s="51" t="n">
        <f aca="false">IF(H291&gt;0,SUM(I291+J290),0)</f>
        <v>0</v>
      </c>
      <c r="K291" s="52" t="n">
        <f aca="false">IF(A291&lt;=$E$5*12,$J$11,0)</f>
        <v>0</v>
      </c>
      <c r="M291" s="55"/>
      <c r="Q291" s="56"/>
    </row>
    <row r="292" customFormat="false" ht="15" hidden="false" customHeight="false" outlineLevel="0" collapsed="false">
      <c r="A292" s="50" t="n">
        <v>271</v>
      </c>
      <c r="B292" s="51" t="n">
        <f aca="false">B291-D291</f>
        <v>-6.61714282274697E-008</v>
      </c>
      <c r="C292" s="51" t="n">
        <f aca="false">$E$8/12*B292</f>
        <v>-1.65428570568674E-010</v>
      </c>
      <c r="D292" s="51" t="n">
        <f aca="false">E292-C292</f>
        <v>1.65428570568674E-010</v>
      </c>
      <c r="E292" s="52" t="n">
        <f aca="false">IF(A292&lt;=$E$5*12,$E$10,0)</f>
        <v>0</v>
      </c>
      <c r="F292" s="53"/>
      <c r="G292" s="51" t="n">
        <v>271</v>
      </c>
      <c r="H292" s="51" t="n">
        <f aca="false">IF(K292&gt;0,H291+I291+K292,0)</f>
        <v>0</v>
      </c>
      <c r="I292" s="52" t="n">
        <f aca="false">IF(K292&gt;0,H292*$J$8/$J$10,0)</f>
        <v>0</v>
      </c>
      <c r="J292" s="51" t="n">
        <f aca="false">IF(H292&gt;0,SUM(I292+J291),0)</f>
        <v>0</v>
      </c>
      <c r="K292" s="52" t="n">
        <f aca="false">IF(A292&lt;=$E$5*12,$J$11,0)</f>
        <v>0</v>
      </c>
      <c r="M292" s="55"/>
      <c r="Q292" s="56"/>
    </row>
    <row r="293" customFormat="false" ht="15" hidden="false" customHeight="false" outlineLevel="0" collapsed="false">
      <c r="A293" s="50" t="n">
        <v>272</v>
      </c>
      <c r="B293" s="51" t="n">
        <f aca="false">B292-D292</f>
        <v>-6.63368567980384E-008</v>
      </c>
      <c r="C293" s="51" t="n">
        <f aca="false">$E$8/12*B293</f>
        <v>-1.65842141995096E-010</v>
      </c>
      <c r="D293" s="51" t="n">
        <f aca="false">E293-C293</f>
        <v>1.65842141995096E-010</v>
      </c>
      <c r="E293" s="52" t="n">
        <f aca="false">IF(A293&lt;=$E$5*12,$E$10,0)</f>
        <v>0</v>
      </c>
      <c r="F293" s="53"/>
      <c r="G293" s="51" t="n">
        <v>272</v>
      </c>
      <c r="H293" s="51" t="n">
        <f aca="false">IF(K293&gt;0,H292+I292+K293,0)</f>
        <v>0</v>
      </c>
      <c r="I293" s="52" t="n">
        <f aca="false">IF(K293&gt;0,H293*$J$8/$J$10,0)</f>
        <v>0</v>
      </c>
      <c r="J293" s="51" t="n">
        <f aca="false">IF(H293&gt;0,SUM(I293+J292),0)</f>
        <v>0</v>
      </c>
      <c r="K293" s="52" t="n">
        <f aca="false">IF(A293&lt;=$E$5*12,$J$11,0)</f>
        <v>0</v>
      </c>
      <c r="M293" s="55"/>
      <c r="Q293" s="56"/>
    </row>
    <row r="294" customFormat="false" ht="15" hidden="false" customHeight="false" outlineLevel="0" collapsed="false">
      <c r="A294" s="50" t="n">
        <v>273</v>
      </c>
      <c r="B294" s="51" t="n">
        <f aca="false">B293-D293</f>
        <v>-6.65026989400335E-008</v>
      </c>
      <c r="C294" s="51" t="n">
        <f aca="false">$E$8/12*B294</f>
        <v>-1.66256747350084E-010</v>
      </c>
      <c r="D294" s="51" t="n">
        <f aca="false">E294-C294</f>
        <v>1.66256747350084E-010</v>
      </c>
      <c r="E294" s="52" t="n">
        <f aca="false">IF(A294&lt;=$E$5*12,$E$10,0)</f>
        <v>0</v>
      </c>
      <c r="F294" s="53"/>
      <c r="G294" s="51" t="n">
        <v>273</v>
      </c>
      <c r="H294" s="51" t="n">
        <f aca="false">IF(K294&gt;0,H293+I293+K294,0)</f>
        <v>0</v>
      </c>
      <c r="I294" s="52" t="n">
        <f aca="false">IF(K294&gt;0,H294*$J$8/$J$10,0)</f>
        <v>0</v>
      </c>
      <c r="J294" s="51" t="n">
        <f aca="false">IF(H294&gt;0,SUM(I294+J293),0)</f>
        <v>0</v>
      </c>
      <c r="K294" s="52" t="n">
        <f aca="false">IF(A294&lt;=$E$5*12,$J$11,0)</f>
        <v>0</v>
      </c>
      <c r="M294" s="55"/>
      <c r="Q294" s="56"/>
    </row>
    <row r="295" customFormat="false" ht="15" hidden="false" customHeight="false" outlineLevel="0" collapsed="false">
      <c r="A295" s="50" t="n">
        <v>274</v>
      </c>
      <c r="B295" s="51" t="n">
        <f aca="false">B294-D294</f>
        <v>-6.66689556873836E-008</v>
      </c>
      <c r="C295" s="51" t="n">
        <f aca="false">$E$8/12*B295</f>
        <v>-1.66672389218459E-010</v>
      </c>
      <c r="D295" s="51" t="n">
        <f aca="false">E295-C295</f>
        <v>1.66672389218459E-010</v>
      </c>
      <c r="E295" s="52" t="n">
        <f aca="false">IF(A295&lt;=$E$5*12,$E$10,0)</f>
        <v>0</v>
      </c>
      <c r="F295" s="53"/>
      <c r="G295" s="51" t="n">
        <v>274</v>
      </c>
      <c r="H295" s="51" t="n">
        <f aca="false">IF(K295&gt;0,H294+I294+K295,0)</f>
        <v>0</v>
      </c>
      <c r="I295" s="52" t="n">
        <f aca="false">IF(K295&gt;0,H295*$J$8/$J$10,0)</f>
        <v>0</v>
      </c>
      <c r="J295" s="51" t="n">
        <f aca="false">IF(H295&gt;0,SUM(I295+J294),0)</f>
        <v>0</v>
      </c>
      <c r="K295" s="52" t="n">
        <f aca="false">IF(A295&lt;=$E$5*12,$J$11,0)</f>
        <v>0</v>
      </c>
      <c r="M295" s="55"/>
      <c r="Q295" s="56"/>
    </row>
    <row r="296" customFormat="false" ht="15" hidden="false" customHeight="false" outlineLevel="0" collapsed="false">
      <c r="A296" s="50" t="n">
        <v>275</v>
      </c>
      <c r="B296" s="51" t="n">
        <f aca="false">B295-D295</f>
        <v>-6.68356280766021E-008</v>
      </c>
      <c r="C296" s="51" t="n">
        <f aca="false">$E$8/12*B296</f>
        <v>-1.67089070191505E-010</v>
      </c>
      <c r="D296" s="51" t="n">
        <f aca="false">E296-C296</f>
        <v>1.67089070191505E-010</v>
      </c>
      <c r="E296" s="52" t="n">
        <f aca="false">IF(A296&lt;=$E$5*12,$E$10,0)</f>
        <v>0</v>
      </c>
      <c r="F296" s="53"/>
      <c r="G296" s="51" t="n">
        <v>275</v>
      </c>
      <c r="H296" s="51" t="n">
        <f aca="false">IF(K296&gt;0,H295+I295+K296,0)</f>
        <v>0</v>
      </c>
      <c r="I296" s="52" t="n">
        <f aca="false">IF(K296&gt;0,H296*$J$8/$J$10,0)</f>
        <v>0</v>
      </c>
      <c r="J296" s="51" t="n">
        <f aca="false">IF(H296&gt;0,SUM(I296+J295),0)</f>
        <v>0</v>
      </c>
      <c r="K296" s="52" t="n">
        <f aca="false">IF(A296&lt;=$E$5*12,$J$11,0)</f>
        <v>0</v>
      </c>
      <c r="M296" s="55"/>
      <c r="Q296" s="56"/>
    </row>
    <row r="297" customFormat="false" ht="15" hidden="false" customHeight="false" outlineLevel="0" collapsed="false">
      <c r="A297" s="50" t="n">
        <v>276</v>
      </c>
      <c r="B297" s="51" t="n">
        <f aca="false">B296-D296</f>
        <v>-6.70027171467936E-008</v>
      </c>
      <c r="C297" s="51" t="n">
        <f aca="false">$E$8/12*B297</f>
        <v>-1.67506792866984E-010</v>
      </c>
      <c r="D297" s="51" t="n">
        <f aca="false">E297-C297</f>
        <v>1.67506792866984E-010</v>
      </c>
      <c r="E297" s="52" t="n">
        <f aca="false">IF(A297&lt;=$E$5*12,$E$10,0)</f>
        <v>0</v>
      </c>
      <c r="F297" s="53"/>
      <c r="G297" s="51" t="n">
        <v>276</v>
      </c>
      <c r="H297" s="51" t="n">
        <f aca="false">IF(K297&gt;0,H296+I296+K297,0)</f>
        <v>0</v>
      </c>
      <c r="I297" s="52" t="n">
        <f aca="false">IF(K297&gt;0,H297*$J$8/$J$10,0)</f>
        <v>0</v>
      </c>
      <c r="J297" s="51" t="n">
        <f aca="false">IF(H297&gt;0,SUM(I297+J296),0)</f>
        <v>0</v>
      </c>
      <c r="K297" s="52" t="n">
        <f aca="false">IF(A297&lt;=$E$5*12,$J$11,0)</f>
        <v>0</v>
      </c>
      <c r="M297" s="55"/>
      <c r="Q297" s="56"/>
    </row>
    <row r="298" customFormat="false" ht="15" hidden="false" customHeight="false" outlineLevel="0" collapsed="false">
      <c r="A298" s="50" t="n">
        <v>277</v>
      </c>
      <c r="B298" s="51" t="n">
        <f aca="false">B297-D297</f>
        <v>-6.71702239396605E-008</v>
      </c>
      <c r="C298" s="51" t="n">
        <f aca="false">$E$8/12*B298</f>
        <v>-1.67925559849151E-010</v>
      </c>
      <c r="D298" s="51" t="n">
        <f aca="false">E298-C298</f>
        <v>1.67925559849151E-010</v>
      </c>
      <c r="E298" s="52" t="n">
        <f aca="false">IF(A298&lt;=$E$5*12,$E$10,0)</f>
        <v>0</v>
      </c>
      <c r="F298" s="53" t="n">
        <v>24</v>
      </c>
      <c r="G298" s="51" t="n">
        <v>277</v>
      </c>
      <c r="H298" s="51" t="n">
        <f aca="false">IF(K298&gt;0,H297+I297+K298,0)</f>
        <v>0</v>
      </c>
      <c r="I298" s="52" t="n">
        <f aca="false">IF(K298&gt;0,H298*$J$8/$J$10,0)</f>
        <v>0</v>
      </c>
      <c r="J298" s="51" t="n">
        <f aca="false">IF(H298&gt;0,SUM(I298+J297),0)</f>
        <v>0</v>
      </c>
      <c r="K298" s="52" t="n">
        <f aca="false">IF(A298&lt;=$E$5*12,$J$11,0)</f>
        <v>0</v>
      </c>
      <c r="M298" s="55"/>
      <c r="Q298" s="56"/>
    </row>
    <row r="299" customFormat="false" ht="15" hidden="false" customHeight="false" outlineLevel="0" collapsed="false">
      <c r="A299" s="50" t="n">
        <v>278</v>
      </c>
      <c r="B299" s="51" t="n">
        <f aca="false">B298-D298</f>
        <v>-6.73381494995097E-008</v>
      </c>
      <c r="C299" s="51" t="n">
        <f aca="false">$E$8/12*B299</f>
        <v>-1.68345373748774E-010</v>
      </c>
      <c r="D299" s="51" t="n">
        <f aca="false">E299-C299</f>
        <v>1.68345373748774E-010</v>
      </c>
      <c r="E299" s="52" t="n">
        <f aca="false">IF(A299&lt;=$E$5*12,$E$10,0)</f>
        <v>0</v>
      </c>
      <c r="F299" s="53"/>
      <c r="G299" s="51" t="n">
        <v>278</v>
      </c>
      <c r="H299" s="51" t="n">
        <f aca="false">IF(K299&gt;0,H298+I298+K299,0)</f>
        <v>0</v>
      </c>
      <c r="I299" s="52" t="n">
        <f aca="false">IF(K299&gt;0,H299*$J$8/$J$10,0)</f>
        <v>0</v>
      </c>
      <c r="J299" s="51" t="n">
        <f aca="false">IF(H299&gt;0,SUM(I299+J298),0)</f>
        <v>0</v>
      </c>
      <c r="K299" s="52" t="n">
        <f aca="false">IF(A299&lt;=$E$5*12,$J$11,0)</f>
        <v>0</v>
      </c>
      <c r="M299" s="55"/>
      <c r="Q299" s="56"/>
    </row>
    <row r="300" customFormat="false" ht="15" hidden="false" customHeight="false" outlineLevel="0" collapsed="false">
      <c r="A300" s="50" t="n">
        <v>279</v>
      </c>
      <c r="B300" s="51" t="n">
        <f aca="false">B299-D299</f>
        <v>-6.75064948732585E-008</v>
      </c>
      <c r="C300" s="51" t="n">
        <f aca="false">$E$8/12*B300</f>
        <v>-1.68766237183146E-010</v>
      </c>
      <c r="D300" s="51" t="n">
        <f aca="false">E300-C300</f>
        <v>1.68766237183146E-010</v>
      </c>
      <c r="E300" s="52" t="n">
        <f aca="false">IF(A300&lt;=$E$5*12,$E$10,0)</f>
        <v>0</v>
      </c>
      <c r="F300" s="53"/>
      <c r="G300" s="51" t="n">
        <v>279</v>
      </c>
      <c r="H300" s="51" t="n">
        <f aca="false">IF(K300&gt;0,H299+I299+K300,0)</f>
        <v>0</v>
      </c>
      <c r="I300" s="52" t="n">
        <f aca="false">IF(K300&gt;0,H300*$J$8/$J$10,0)</f>
        <v>0</v>
      </c>
      <c r="J300" s="51" t="n">
        <f aca="false">IF(H300&gt;0,SUM(I300+J299),0)</f>
        <v>0</v>
      </c>
      <c r="K300" s="52" t="n">
        <f aca="false">IF(A300&lt;=$E$5*12,$J$11,0)</f>
        <v>0</v>
      </c>
      <c r="M300" s="55"/>
      <c r="Q300" s="56"/>
    </row>
    <row r="301" customFormat="false" ht="15" hidden="false" customHeight="false" outlineLevel="0" collapsed="false">
      <c r="A301" s="50" t="n">
        <v>280</v>
      </c>
      <c r="B301" s="51" t="n">
        <f aca="false">B300-D300</f>
        <v>-6.76752611104416E-008</v>
      </c>
      <c r="C301" s="51" t="n">
        <f aca="false">$E$8/12*B301</f>
        <v>-1.69188152776104E-010</v>
      </c>
      <c r="D301" s="51" t="n">
        <f aca="false">E301-C301</f>
        <v>1.69188152776104E-010</v>
      </c>
      <c r="E301" s="52" t="n">
        <f aca="false">IF(A301&lt;=$E$5*12,$E$10,0)</f>
        <v>0</v>
      </c>
      <c r="F301" s="53"/>
      <c r="G301" s="51" t="n">
        <v>280</v>
      </c>
      <c r="H301" s="51" t="n">
        <f aca="false">IF(K301&gt;0,H300+I300+K301,0)</f>
        <v>0</v>
      </c>
      <c r="I301" s="52" t="n">
        <f aca="false">IF(K301&gt;0,H301*$J$8/$J$10,0)</f>
        <v>0</v>
      </c>
      <c r="J301" s="51" t="n">
        <f aca="false">IF(H301&gt;0,SUM(I301+J300),0)</f>
        <v>0</v>
      </c>
      <c r="K301" s="52" t="n">
        <f aca="false">IF(A301&lt;=$E$5*12,$J$11,0)</f>
        <v>0</v>
      </c>
      <c r="M301" s="55"/>
      <c r="Q301" s="56"/>
    </row>
    <row r="302" customFormat="false" ht="15" hidden="false" customHeight="false" outlineLevel="0" collapsed="false">
      <c r="A302" s="50" t="n">
        <v>281</v>
      </c>
      <c r="B302" s="51" t="n">
        <f aca="false">B301-D301</f>
        <v>-6.78444492632177E-008</v>
      </c>
      <c r="C302" s="51" t="n">
        <f aca="false">$E$8/12*B302</f>
        <v>-1.69611123158044E-010</v>
      </c>
      <c r="D302" s="51" t="n">
        <f aca="false">E302-C302</f>
        <v>1.69611123158044E-010</v>
      </c>
      <c r="E302" s="52" t="n">
        <f aca="false">IF(A302&lt;=$E$5*12,$E$10,0)</f>
        <v>0</v>
      </c>
      <c r="F302" s="53"/>
      <c r="G302" s="51" t="n">
        <v>281</v>
      </c>
      <c r="H302" s="51" t="n">
        <f aca="false">IF(K302&gt;0,H301+I301+K302,0)</f>
        <v>0</v>
      </c>
      <c r="I302" s="52" t="n">
        <f aca="false">IF(K302&gt;0,H302*$J$8/$J$10,0)</f>
        <v>0</v>
      </c>
      <c r="J302" s="51" t="n">
        <f aca="false">IF(H302&gt;0,SUM(I302+J301),0)</f>
        <v>0</v>
      </c>
      <c r="K302" s="52" t="n">
        <f aca="false">IF(A302&lt;=$E$5*12,$J$11,0)</f>
        <v>0</v>
      </c>
      <c r="M302" s="55"/>
      <c r="Q302" s="56"/>
    </row>
    <row r="303" customFormat="false" ht="15" hidden="false" customHeight="false" outlineLevel="0" collapsed="false">
      <c r="A303" s="50" t="n">
        <v>282</v>
      </c>
      <c r="B303" s="51" t="n">
        <f aca="false">B302-D302</f>
        <v>-6.80140603863758E-008</v>
      </c>
      <c r="C303" s="51" t="n">
        <f aca="false">$E$8/12*B303</f>
        <v>-1.70035150965939E-010</v>
      </c>
      <c r="D303" s="51" t="n">
        <f aca="false">E303-C303</f>
        <v>1.70035150965939E-010</v>
      </c>
      <c r="E303" s="52" t="n">
        <f aca="false">IF(A303&lt;=$E$5*12,$E$10,0)</f>
        <v>0</v>
      </c>
      <c r="F303" s="53"/>
      <c r="G303" s="51" t="n">
        <v>282</v>
      </c>
      <c r="H303" s="51" t="n">
        <f aca="false">IF(K303&gt;0,H302+I302+K303,0)</f>
        <v>0</v>
      </c>
      <c r="I303" s="52" t="n">
        <f aca="false">IF(K303&gt;0,H303*$J$8/$J$10,0)</f>
        <v>0</v>
      </c>
      <c r="J303" s="51" t="n">
        <f aca="false">IF(H303&gt;0,SUM(I303+J302),0)</f>
        <v>0</v>
      </c>
      <c r="K303" s="52" t="n">
        <f aca="false">IF(A303&lt;=$E$5*12,$J$11,0)</f>
        <v>0</v>
      </c>
      <c r="M303" s="55"/>
      <c r="Q303" s="56"/>
    </row>
    <row r="304" customFormat="false" ht="15" hidden="false" customHeight="false" outlineLevel="0" collapsed="false">
      <c r="A304" s="50" t="n">
        <v>283</v>
      </c>
      <c r="B304" s="51" t="n">
        <f aca="false">B303-D303</f>
        <v>-6.81840955373417E-008</v>
      </c>
      <c r="C304" s="51" t="n">
        <f aca="false">$E$8/12*B304</f>
        <v>-1.70460238843354E-010</v>
      </c>
      <c r="D304" s="51" t="n">
        <f aca="false">E304-C304</f>
        <v>1.70460238843354E-010</v>
      </c>
      <c r="E304" s="52" t="n">
        <f aca="false">IF(A304&lt;=$E$5*12,$E$10,0)</f>
        <v>0</v>
      </c>
      <c r="F304" s="53"/>
      <c r="G304" s="51" t="n">
        <v>283</v>
      </c>
      <c r="H304" s="51" t="n">
        <f aca="false">IF(K304&gt;0,H303+I303+K304,0)</f>
        <v>0</v>
      </c>
      <c r="I304" s="52" t="n">
        <f aca="false">IF(K304&gt;0,H304*$J$8/$J$10,0)</f>
        <v>0</v>
      </c>
      <c r="J304" s="51" t="n">
        <f aca="false">IF(H304&gt;0,SUM(I304+J303),0)</f>
        <v>0</v>
      </c>
      <c r="K304" s="52" t="n">
        <f aca="false">IF(A304&lt;=$E$5*12,$J$11,0)</f>
        <v>0</v>
      </c>
      <c r="M304" s="55"/>
      <c r="Q304" s="56"/>
    </row>
    <row r="305" customFormat="false" ht="15" hidden="false" customHeight="false" outlineLevel="0" collapsed="false">
      <c r="A305" s="50" t="n">
        <v>284</v>
      </c>
      <c r="B305" s="51" t="n">
        <f aca="false">B304-D304</f>
        <v>-6.83545557761851E-008</v>
      </c>
      <c r="C305" s="51" t="n">
        <f aca="false">$E$8/12*B305</f>
        <v>-1.70886389440463E-010</v>
      </c>
      <c r="D305" s="51" t="n">
        <f aca="false">E305-C305</f>
        <v>1.70886389440463E-010</v>
      </c>
      <c r="E305" s="52" t="n">
        <f aca="false">IF(A305&lt;=$E$5*12,$E$10,0)</f>
        <v>0</v>
      </c>
      <c r="F305" s="53"/>
      <c r="G305" s="51" t="n">
        <v>284</v>
      </c>
      <c r="H305" s="51" t="n">
        <f aca="false">IF(K305&gt;0,H304+I304+K305,0)</f>
        <v>0</v>
      </c>
      <c r="I305" s="52" t="n">
        <f aca="false">IF(K305&gt;0,H305*$J$8/$J$10,0)</f>
        <v>0</v>
      </c>
      <c r="J305" s="51" t="n">
        <f aca="false">IF(H305&gt;0,SUM(I305+J304),0)</f>
        <v>0</v>
      </c>
      <c r="K305" s="52" t="n">
        <f aca="false">IF(A305&lt;=$E$5*12,$J$11,0)</f>
        <v>0</v>
      </c>
      <c r="M305" s="55"/>
      <c r="Q305" s="56"/>
    </row>
    <row r="306" customFormat="false" ht="15" hidden="false" customHeight="false" outlineLevel="0" collapsed="false">
      <c r="A306" s="50" t="n">
        <v>285</v>
      </c>
      <c r="B306" s="51" t="n">
        <f aca="false">B305-D305</f>
        <v>-6.85254421656255E-008</v>
      </c>
      <c r="C306" s="51" t="n">
        <f aca="false">$E$8/12*B306</f>
        <v>-1.71313605414064E-010</v>
      </c>
      <c r="D306" s="51" t="n">
        <f aca="false">E306-C306</f>
        <v>1.71313605414064E-010</v>
      </c>
      <c r="E306" s="52" t="n">
        <f aca="false">IF(A306&lt;=$E$5*12,$E$10,0)</f>
        <v>0</v>
      </c>
      <c r="F306" s="53"/>
      <c r="G306" s="51" t="n">
        <v>285</v>
      </c>
      <c r="H306" s="51" t="n">
        <f aca="false">IF(K306&gt;0,H305+I305+K306,0)</f>
        <v>0</v>
      </c>
      <c r="I306" s="52" t="n">
        <f aca="false">IF(K306&gt;0,H306*$J$8/$J$10,0)</f>
        <v>0</v>
      </c>
      <c r="J306" s="51" t="n">
        <f aca="false">IF(H306&gt;0,SUM(I306+J305),0)</f>
        <v>0</v>
      </c>
      <c r="K306" s="52" t="n">
        <f aca="false">IF(A306&lt;=$E$5*12,$J$11,0)</f>
        <v>0</v>
      </c>
      <c r="M306" s="55"/>
      <c r="Q306" s="56"/>
    </row>
    <row r="307" customFormat="false" ht="15" hidden="false" customHeight="false" outlineLevel="0" collapsed="false">
      <c r="A307" s="50" t="n">
        <v>286</v>
      </c>
      <c r="B307" s="51" t="n">
        <f aca="false">B306-D306</f>
        <v>-6.86967557710396E-008</v>
      </c>
      <c r="C307" s="51" t="n">
        <f aca="false">$E$8/12*B307</f>
        <v>-1.71741889427599E-010</v>
      </c>
      <c r="D307" s="51" t="n">
        <f aca="false">E307-C307</f>
        <v>1.71741889427599E-010</v>
      </c>
      <c r="E307" s="52" t="n">
        <f aca="false">IF(A307&lt;=$E$5*12,$E$10,0)</f>
        <v>0</v>
      </c>
      <c r="F307" s="53"/>
      <c r="G307" s="51" t="n">
        <v>286</v>
      </c>
      <c r="H307" s="51" t="n">
        <f aca="false">IF(K307&gt;0,H306+I306+K307,0)</f>
        <v>0</v>
      </c>
      <c r="I307" s="52" t="n">
        <f aca="false">IF(K307&gt;0,H307*$J$8/$J$10,0)</f>
        <v>0</v>
      </c>
      <c r="J307" s="51" t="n">
        <f aca="false">IF(H307&gt;0,SUM(I307+J306),0)</f>
        <v>0</v>
      </c>
      <c r="K307" s="52" t="n">
        <f aca="false">IF(A307&lt;=$E$5*12,$J$11,0)</f>
        <v>0</v>
      </c>
      <c r="M307" s="55"/>
      <c r="Q307" s="56"/>
    </row>
    <row r="308" customFormat="false" ht="15" hidden="false" customHeight="false" outlineLevel="0" collapsed="false">
      <c r="A308" s="50" t="n">
        <v>287</v>
      </c>
      <c r="B308" s="51" t="n">
        <f aca="false">B307-D307</f>
        <v>-6.88684976604672E-008</v>
      </c>
      <c r="C308" s="51" t="n">
        <f aca="false">$E$8/12*B308</f>
        <v>-1.72171244151168E-010</v>
      </c>
      <c r="D308" s="51" t="n">
        <f aca="false">E308-C308</f>
        <v>1.72171244151168E-010</v>
      </c>
      <c r="E308" s="52" t="n">
        <f aca="false">IF(A308&lt;=$E$5*12,$E$10,0)</f>
        <v>0</v>
      </c>
      <c r="F308" s="53"/>
      <c r="G308" s="51" t="n">
        <v>287</v>
      </c>
      <c r="H308" s="51" t="n">
        <f aca="false">IF(K308&gt;0,H307+I307+K308,0)</f>
        <v>0</v>
      </c>
      <c r="I308" s="52" t="n">
        <f aca="false">IF(K308&gt;0,H308*$J$8/$J$10,0)</f>
        <v>0</v>
      </c>
      <c r="J308" s="51" t="n">
        <f aca="false">IF(H308&gt;0,SUM(I308+J307),0)</f>
        <v>0</v>
      </c>
      <c r="K308" s="52" t="n">
        <f aca="false">IF(A308&lt;=$E$5*12,$J$11,0)</f>
        <v>0</v>
      </c>
      <c r="M308" s="55"/>
      <c r="Q308" s="56"/>
    </row>
    <row r="309" customFormat="false" ht="15" hidden="false" customHeight="false" outlineLevel="0" collapsed="false">
      <c r="A309" s="50" t="n">
        <v>288</v>
      </c>
      <c r="B309" s="51" t="n">
        <f aca="false">B308-D308</f>
        <v>-6.90406689046184E-008</v>
      </c>
      <c r="C309" s="51" t="n">
        <f aca="false">$E$8/12*B309</f>
        <v>-1.72601672261546E-010</v>
      </c>
      <c r="D309" s="51" t="n">
        <f aca="false">E309-C309</f>
        <v>1.72601672261546E-010</v>
      </c>
      <c r="E309" s="52" t="n">
        <f aca="false">IF(A309&lt;=$E$5*12,$E$10,0)</f>
        <v>0</v>
      </c>
      <c r="F309" s="53"/>
      <c r="G309" s="51" t="n">
        <v>288</v>
      </c>
      <c r="H309" s="51" t="n">
        <f aca="false">IF(K309&gt;0,H308+I308+K309,0)</f>
        <v>0</v>
      </c>
      <c r="I309" s="52" t="n">
        <f aca="false">IF(K309&gt;0,H309*$J$8/$J$10,0)</f>
        <v>0</v>
      </c>
      <c r="J309" s="51" t="n">
        <f aca="false">IF(H309&gt;0,SUM(I309+J308),0)</f>
        <v>0</v>
      </c>
      <c r="K309" s="52" t="n">
        <f aca="false">IF(A309&lt;=$E$5*12,$J$11,0)</f>
        <v>0</v>
      </c>
      <c r="M309" s="55"/>
      <c r="Q309" s="56"/>
    </row>
    <row r="310" customFormat="false" ht="15" hidden="false" customHeight="false" outlineLevel="0" collapsed="false">
      <c r="A310" s="50" t="n">
        <v>289</v>
      </c>
      <c r="B310" s="51" t="n">
        <f aca="false">B309-D309</f>
        <v>-6.92132705768799E-008</v>
      </c>
      <c r="C310" s="51" t="n">
        <f aca="false">$E$8/12*B310</f>
        <v>-1.730331764422E-010</v>
      </c>
      <c r="D310" s="51" t="n">
        <f aca="false">E310-C310</f>
        <v>1.730331764422E-010</v>
      </c>
      <c r="E310" s="52" t="n">
        <f aca="false">IF(A310&lt;=$E$5*12,$E$10,0)</f>
        <v>0</v>
      </c>
      <c r="F310" s="53" t="n">
        <v>25</v>
      </c>
      <c r="G310" s="51" t="n">
        <v>289</v>
      </c>
      <c r="H310" s="51" t="n">
        <f aca="false">IF(K310&gt;0,H309+I309+K310,0)</f>
        <v>0</v>
      </c>
      <c r="I310" s="52" t="n">
        <f aca="false">IF(K310&gt;0,H310*$J$8/$J$10,0)</f>
        <v>0</v>
      </c>
      <c r="J310" s="51" t="n">
        <f aca="false">IF(H310&gt;0,SUM(I310+J309),0)</f>
        <v>0</v>
      </c>
      <c r="K310" s="52" t="n">
        <f aca="false">IF(A310&lt;=$E$5*12,$J$11,0)</f>
        <v>0</v>
      </c>
      <c r="M310" s="55"/>
      <c r="Q310" s="56"/>
    </row>
    <row r="311" customFormat="false" ht="15" hidden="false" customHeight="false" outlineLevel="0" collapsed="false">
      <c r="A311" s="50" t="n">
        <v>290</v>
      </c>
      <c r="B311" s="51" t="n">
        <f aca="false">B310-D310</f>
        <v>-6.93863037533221E-008</v>
      </c>
      <c r="C311" s="51" t="n">
        <f aca="false">$E$8/12*B311</f>
        <v>-1.73465759383305E-010</v>
      </c>
      <c r="D311" s="51" t="n">
        <f aca="false">E311-C311</f>
        <v>1.73465759383305E-010</v>
      </c>
      <c r="E311" s="52" t="n">
        <f aca="false">IF(A311&lt;=$E$5*12,$E$10,0)</f>
        <v>0</v>
      </c>
      <c r="F311" s="53"/>
      <c r="G311" s="51" t="n">
        <v>290</v>
      </c>
      <c r="H311" s="51" t="n">
        <f aca="false">IF(K311&gt;0,H310+I310+K311,0)</f>
        <v>0</v>
      </c>
      <c r="I311" s="52" t="n">
        <f aca="false">IF(K311&gt;0,H311*$J$8/$J$10,0)</f>
        <v>0</v>
      </c>
      <c r="J311" s="51" t="n">
        <f aca="false">IF(H311&gt;0,SUM(I311+J310),0)</f>
        <v>0</v>
      </c>
      <c r="K311" s="52" t="n">
        <f aca="false">IF(A311&lt;=$E$5*12,$J$11,0)</f>
        <v>0</v>
      </c>
      <c r="M311" s="55"/>
      <c r="Q311" s="56"/>
    </row>
    <row r="312" customFormat="false" ht="15" hidden="false" customHeight="false" outlineLevel="0" collapsed="false">
      <c r="A312" s="50" t="n">
        <v>291</v>
      </c>
      <c r="B312" s="51" t="n">
        <f aca="false">B311-D311</f>
        <v>-6.95597695127054E-008</v>
      </c>
      <c r="C312" s="51" t="n">
        <f aca="false">$E$8/12*B312</f>
        <v>-1.73899423781764E-010</v>
      </c>
      <c r="D312" s="51" t="n">
        <f aca="false">E312-C312</f>
        <v>1.73899423781764E-010</v>
      </c>
      <c r="E312" s="52" t="n">
        <f aca="false">IF(A312&lt;=$E$5*12,$E$10,0)</f>
        <v>0</v>
      </c>
      <c r="F312" s="53"/>
      <c r="G312" s="51" t="n">
        <v>291</v>
      </c>
      <c r="H312" s="51" t="n">
        <f aca="false">IF(K312&gt;0,H311+I311+K312,0)</f>
        <v>0</v>
      </c>
      <c r="I312" s="52" t="n">
        <f aca="false">IF(K312&gt;0,H312*$J$8/$J$10,0)</f>
        <v>0</v>
      </c>
      <c r="J312" s="51" t="n">
        <f aca="false">IF(H312&gt;0,SUM(I312+J311),0)</f>
        <v>0</v>
      </c>
      <c r="K312" s="52" t="n">
        <f aca="false">IF(A312&lt;=$E$5*12,$J$11,0)</f>
        <v>0</v>
      </c>
      <c r="M312" s="55"/>
      <c r="Q312" s="56"/>
    </row>
    <row r="313" customFormat="false" ht="15" hidden="false" customHeight="false" outlineLevel="0" collapsed="false">
      <c r="A313" s="50" t="n">
        <v>292</v>
      </c>
      <c r="B313" s="51" t="n">
        <f aca="false">B312-D312</f>
        <v>-6.97336689364872E-008</v>
      </c>
      <c r="C313" s="51" t="n">
        <f aca="false">$E$8/12*B313</f>
        <v>-1.74334172341218E-010</v>
      </c>
      <c r="D313" s="51" t="n">
        <f aca="false">E313-C313</f>
        <v>1.74334172341218E-010</v>
      </c>
      <c r="E313" s="52" t="n">
        <f aca="false">IF(A313&lt;=$E$5*12,$E$10,0)</f>
        <v>0</v>
      </c>
      <c r="F313" s="53"/>
      <c r="G313" s="51" t="n">
        <v>292</v>
      </c>
      <c r="H313" s="51" t="n">
        <f aca="false">IF(K313&gt;0,H312+I312+K313,0)</f>
        <v>0</v>
      </c>
      <c r="I313" s="52" t="n">
        <f aca="false">IF(K313&gt;0,H313*$J$8/$J$10,0)</f>
        <v>0</v>
      </c>
      <c r="J313" s="51" t="n">
        <f aca="false">IF(H313&gt;0,SUM(I313+J312),0)</f>
        <v>0</v>
      </c>
      <c r="K313" s="52" t="n">
        <f aca="false">IF(A313&lt;=$E$5*12,$J$11,0)</f>
        <v>0</v>
      </c>
      <c r="M313" s="55"/>
      <c r="Q313" s="56"/>
    </row>
    <row r="314" customFormat="false" ht="15" hidden="false" customHeight="false" outlineLevel="0" collapsed="false">
      <c r="A314" s="50" t="n">
        <v>293</v>
      </c>
      <c r="B314" s="51" t="n">
        <f aca="false">B313-D313</f>
        <v>-6.99080031088284E-008</v>
      </c>
      <c r="C314" s="51" t="n">
        <f aca="false">$E$8/12*B314</f>
        <v>-1.74770007772071E-010</v>
      </c>
      <c r="D314" s="51" t="n">
        <f aca="false">E314-C314</f>
        <v>1.74770007772071E-010</v>
      </c>
      <c r="E314" s="52" t="n">
        <f aca="false">IF(A314&lt;=$E$5*12,$E$10,0)</f>
        <v>0</v>
      </c>
      <c r="F314" s="53"/>
      <c r="G314" s="51" t="n">
        <v>293</v>
      </c>
      <c r="H314" s="51" t="n">
        <f aca="false">IF(K314&gt;0,H313+I313+K314,0)</f>
        <v>0</v>
      </c>
      <c r="I314" s="52" t="n">
        <f aca="false">IF(K314&gt;0,H314*$J$8/$J$10,0)</f>
        <v>0</v>
      </c>
      <c r="J314" s="51" t="n">
        <f aca="false">IF(H314&gt;0,SUM(I314+J313),0)</f>
        <v>0</v>
      </c>
      <c r="K314" s="52" t="n">
        <f aca="false">IF(A314&lt;=$E$5*12,$J$11,0)</f>
        <v>0</v>
      </c>
      <c r="M314" s="55"/>
      <c r="Q314" s="56"/>
    </row>
    <row r="315" customFormat="false" ht="15" hidden="false" customHeight="false" outlineLevel="0" collapsed="false">
      <c r="A315" s="50" t="n">
        <v>294</v>
      </c>
      <c r="B315" s="51" t="n">
        <f aca="false">B314-D314</f>
        <v>-7.00827731166005E-008</v>
      </c>
      <c r="C315" s="51" t="n">
        <f aca="false">$E$8/12*B315</f>
        <v>-1.75206932791501E-010</v>
      </c>
      <c r="D315" s="51" t="n">
        <f aca="false">E315-C315</f>
        <v>1.75206932791501E-010</v>
      </c>
      <c r="E315" s="52" t="n">
        <f aca="false">IF(A315&lt;=$E$5*12,$E$10,0)</f>
        <v>0</v>
      </c>
      <c r="F315" s="53"/>
      <c r="G315" s="51" t="n">
        <v>294</v>
      </c>
      <c r="H315" s="51" t="n">
        <f aca="false">IF(K315&gt;0,H314+I314+K315,0)</f>
        <v>0</v>
      </c>
      <c r="I315" s="52" t="n">
        <f aca="false">IF(K315&gt;0,H315*$J$8/$J$10,0)</f>
        <v>0</v>
      </c>
      <c r="J315" s="51" t="n">
        <f aca="false">IF(H315&gt;0,SUM(I315+J314),0)</f>
        <v>0</v>
      </c>
      <c r="K315" s="52" t="n">
        <f aca="false">IF(A315&lt;=$E$5*12,$J$11,0)</f>
        <v>0</v>
      </c>
      <c r="M315" s="55"/>
      <c r="Q315" s="56"/>
    </row>
    <row r="316" customFormat="false" ht="15" hidden="false" customHeight="false" outlineLevel="0" collapsed="false">
      <c r="A316" s="50" t="n">
        <v>295</v>
      </c>
      <c r="B316" s="51" t="n">
        <f aca="false">B315-D315</f>
        <v>-7.0257980049392E-008</v>
      </c>
      <c r="C316" s="51" t="n">
        <f aca="false">$E$8/12*B316</f>
        <v>-1.7564495012348E-010</v>
      </c>
      <c r="D316" s="51" t="n">
        <f aca="false">E316-C316</f>
        <v>1.7564495012348E-010</v>
      </c>
      <c r="E316" s="52" t="n">
        <f aca="false">IF(A316&lt;=$E$5*12,$E$10,0)</f>
        <v>0</v>
      </c>
      <c r="F316" s="53"/>
      <c r="G316" s="51" t="n">
        <v>295</v>
      </c>
      <c r="H316" s="51" t="n">
        <f aca="false">IF(K316&gt;0,H315+I315+K316,0)</f>
        <v>0</v>
      </c>
      <c r="I316" s="52" t="n">
        <f aca="false">IF(K316&gt;0,H316*$J$8/$J$10,0)</f>
        <v>0</v>
      </c>
      <c r="J316" s="51" t="n">
        <f aca="false">IF(H316&gt;0,SUM(I316+J315),0)</f>
        <v>0</v>
      </c>
      <c r="K316" s="52" t="n">
        <f aca="false">IF(A316&lt;=$E$5*12,$J$11,0)</f>
        <v>0</v>
      </c>
      <c r="M316" s="55"/>
      <c r="Q316" s="56"/>
    </row>
    <row r="317" customFormat="false" ht="15" hidden="false" customHeight="false" outlineLevel="0" collapsed="false">
      <c r="A317" s="50" t="n">
        <v>296</v>
      </c>
      <c r="B317" s="51" t="n">
        <f aca="false">B316-D316</f>
        <v>-7.04336249995155E-008</v>
      </c>
      <c r="C317" s="51" t="n">
        <f aca="false">$E$8/12*B317</f>
        <v>-1.76084062498789E-010</v>
      </c>
      <c r="D317" s="51" t="n">
        <f aca="false">E317-C317</f>
        <v>1.76084062498789E-010</v>
      </c>
      <c r="E317" s="52" t="n">
        <f aca="false">IF(A317&lt;=$E$5*12,$E$10,0)</f>
        <v>0</v>
      </c>
      <c r="F317" s="53"/>
      <c r="G317" s="51" t="n">
        <v>296</v>
      </c>
      <c r="H317" s="51" t="n">
        <f aca="false">IF(K317&gt;0,H316+I316+K317,0)</f>
        <v>0</v>
      </c>
      <c r="I317" s="52" t="n">
        <f aca="false">IF(K317&gt;0,H317*$J$8/$J$10,0)</f>
        <v>0</v>
      </c>
      <c r="J317" s="51" t="n">
        <f aca="false">IF(H317&gt;0,SUM(I317+J316),0)</f>
        <v>0</v>
      </c>
      <c r="K317" s="52" t="n">
        <f aca="false">IF(A317&lt;=$E$5*12,$J$11,0)</f>
        <v>0</v>
      </c>
      <c r="M317" s="55"/>
      <c r="Q317" s="56"/>
    </row>
    <row r="318" customFormat="false" ht="15" hidden="false" customHeight="false" outlineLevel="0" collapsed="false">
      <c r="A318" s="50" t="n">
        <v>297</v>
      </c>
      <c r="B318" s="51" t="n">
        <f aca="false">B317-D317</f>
        <v>-7.06097090620142E-008</v>
      </c>
      <c r="C318" s="51" t="n">
        <f aca="false">$E$8/12*B318</f>
        <v>-1.76524272655036E-010</v>
      </c>
      <c r="D318" s="51" t="n">
        <f aca="false">E318-C318</f>
        <v>1.76524272655036E-010</v>
      </c>
      <c r="E318" s="52" t="n">
        <f aca="false">IF(A318&lt;=$E$5*12,$E$10,0)</f>
        <v>0</v>
      </c>
      <c r="F318" s="53"/>
      <c r="G318" s="51" t="n">
        <v>297</v>
      </c>
      <c r="H318" s="51" t="n">
        <f aca="false">IF(K318&gt;0,H317+I317+K318,0)</f>
        <v>0</v>
      </c>
      <c r="I318" s="52" t="n">
        <f aca="false">IF(K318&gt;0,H318*$J$8/$J$10,0)</f>
        <v>0</v>
      </c>
      <c r="J318" s="51" t="n">
        <f aca="false">IF(H318&gt;0,SUM(I318+J317),0)</f>
        <v>0</v>
      </c>
      <c r="K318" s="52" t="n">
        <f aca="false">IF(A318&lt;=$E$5*12,$J$11,0)</f>
        <v>0</v>
      </c>
      <c r="M318" s="55"/>
      <c r="Q318" s="56"/>
    </row>
    <row r="319" customFormat="false" ht="15" hidden="false" customHeight="false" outlineLevel="0" collapsed="false">
      <c r="A319" s="50" t="n">
        <v>298</v>
      </c>
      <c r="B319" s="51" t="n">
        <f aca="false">B318-D318</f>
        <v>-7.07862333346693E-008</v>
      </c>
      <c r="C319" s="51" t="n">
        <f aca="false">$E$8/12*B319</f>
        <v>-1.76965583336673E-010</v>
      </c>
      <c r="D319" s="51" t="n">
        <f aca="false">E319-C319</f>
        <v>1.76965583336673E-010</v>
      </c>
      <c r="E319" s="52" t="n">
        <f aca="false">IF(A319&lt;=$E$5*12,$E$10,0)</f>
        <v>0</v>
      </c>
      <c r="F319" s="53"/>
      <c r="G319" s="51" t="n">
        <v>298</v>
      </c>
      <c r="H319" s="51" t="n">
        <f aca="false">IF(K319&gt;0,H318+I318+K319,0)</f>
        <v>0</v>
      </c>
      <c r="I319" s="52" t="n">
        <f aca="false">IF(K319&gt;0,H319*$J$8/$J$10,0)</f>
        <v>0</v>
      </c>
      <c r="J319" s="51" t="n">
        <f aca="false">IF(H319&gt;0,SUM(I319+J318),0)</f>
        <v>0</v>
      </c>
      <c r="K319" s="52" t="n">
        <f aca="false">IF(A319&lt;=$E$5*12,$J$11,0)</f>
        <v>0</v>
      </c>
      <c r="M319" s="55"/>
      <c r="Q319" s="56"/>
    </row>
    <row r="320" customFormat="false" ht="15" hidden="false" customHeight="false" outlineLevel="0" collapsed="false">
      <c r="A320" s="50" t="n">
        <v>299</v>
      </c>
      <c r="B320" s="51" t="n">
        <f aca="false">B319-D319</f>
        <v>-7.09631989180059E-008</v>
      </c>
      <c r="C320" s="51" t="n">
        <f aca="false">$E$8/12*B320</f>
        <v>-1.77407997295015E-010</v>
      </c>
      <c r="D320" s="51" t="n">
        <f aca="false">E320-C320</f>
        <v>1.77407997295015E-010</v>
      </c>
      <c r="E320" s="52" t="n">
        <f aca="false">IF(A320&lt;=$E$5*12,$E$10,0)</f>
        <v>0</v>
      </c>
      <c r="F320" s="53"/>
      <c r="G320" s="51" t="n">
        <v>299</v>
      </c>
      <c r="H320" s="51" t="n">
        <f aca="false">IF(K320&gt;0,H319+I319+K320,0)</f>
        <v>0</v>
      </c>
      <c r="I320" s="52" t="n">
        <f aca="false">IF(K320&gt;0,H320*$J$8/$J$10,0)</f>
        <v>0</v>
      </c>
      <c r="J320" s="51" t="n">
        <f aca="false">IF(H320&gt;0,SUM(I320+J319),0)</f>
        <v>0</v>
      </c>
      <c r="K320" s="52" t="n">
        <f aca="false">IF(A320&lt;=$E$5*12,$J$11,0)</f>
        <v>0</v>
      </c>
      <c r="M320" s="55"/>
      <c r="Q320" s="56"/>
    </row>
    <row r="321" customFormat="false" ht="15" hidden="false" customHeight="false" outlineLevel="0" collapsed="false">
      <c r="A321" s="50" t="n">
        <v>300</v>
      </c>
      <c r="B321" s="51" t="n">
        <f aca="false">B320-D320</f>
        <v>-7.1140606915301E-008</v>
      </c>
      <c r="C321" s="51" t="n">
        <f aca="false">$E$8/12*B321</f>
        <v>-1.77851517288252E-010</v>
      </c>
      <c r="D321" s="51" t="n">
        <f aca="false">E321-C321</f>
        <v>1.77851517288252E-010</v>
      </c>
      <c r="E321" s="52" t="n">
        <f aca="false">IF(A321&lt;=$E$5*12,$E$10,0)</f>
        <v>0</v>
      </c>
      <c r="F321" s="53"/>
      <c r="G321" s="51" t="n">
        <v>300</v>
      </c>
      <c r="H321" s="51" t="n">
        <f aca="false">IF(K321&gt;0,H320+I320+K321,0)</f>
        <v>0</v>
      </c>
      <c r="I321" s="52" t="n">
        <f aca="false">IF(K321&gt;0,H321*$J$8/$J$10,0)</f>
        <v>0</v>
      </c>
      <c r="J321" s="51" t="n">
        <f aca="false">IF(H321&gt;0,SUM(I321+J320),0)</f>
        <v>0</v>
      </c>
      <c r="K321" s="52" t="n">
        <f aca="false">IF(A321&lt;=$E$5*12,$J$11,0)</f>
        <v>0</v>
      </c>
      <c r="M321" s="55"/>
      <c r="Q321" s="56"/>
    </row>
    <row r="322" customFormat="false" ht="15" hidden="false" customHeight="false" outlineLevel="0" collapsed="false">
      <c r="A322" s="50" t="n">
        <v>301</v>
      </c>
      <c r="B322" s="51" t="n">
        <f aca="false">B321-D321</f>
        <v>-7.13184584325892E-008</v>
      </c>
      <c r="C322" s="51" t="n">
        <f aca="false">$E$8/12*B322</f>
        <v>-1.78296146081473E-010</v>
      </c>
      <c r="D322" s="51" t="n">
        <f aca="false">E322-C322</f>
        <v>1.78296146081473E-010</v>
      </c>
      <c r="E322" s="52" t="n">
        <f aca="false">IF(A322&lt;=$E$5*12,$E$10,0)</f>
        <v>0</v>
      </c>
      <c r="F322" s="53" t="n">
        <v>26</v>
      </c>
      <c r="G322" s="51" t="n">
        <v>301</v>
      </c>
      <c r="H322" s="51" t="n">
        <f aca="false">IF(K322&gt;0,H321+I321+K322,0)</f>
        <v>0</v>
      </c>
      <c r="I322" s="52" t="n">
        <f aca="false">IF(K322&gt;0,H322*$J$8/$J$10,0)</f>
        <v>0</v>
      </c>
      <c r="J322" s="51" t="n">
        <f aca="false">IF(H322&gt;0,SUM(I322+J321),0)</f>
        <v>0</v>
      </c>
      <c r="K322" s="52" t="n">
        <f aca="false">IF(A322&lt;=$E$5*12,$J$11,0)</f>
        <v>0</v>
      </c>
      <c r="M322" s="55"/>
      <c r="Q322" s="56"/>
    </row>
    <row r="323" customFormat="false" ht="15" hidden="false" customHeight="false" outlineLevel="0" collapsed="false">
      <c r="A323" s="50" t="n">
        <v>302</v>
      </c>
      <c r="B323" s="51" t="n">
        <f aca="false">B322-D322</f>
        <v>-7.14967545786707E-008</v>
      </c>
      <c r="C323" s="51" t="n">
        <f aca="false">$E$8/12*B323</f>
        <v>-1.78741886446677E-010</v>
      </c>
      <c r="D323" s="51" t="n">
        <f aca="false">E323-C323</f>
        <v>1.78741886446677E-010</v>
      </c>
      <c r="E323" s="52" t="n">
        <f aca="false">IF(A323&lt;=$E$5*12,$E$10,0)</f>
        <v>0</v>
      </c>
      <c r="F323" s="53"/>
      <c r="G323" s="51" t="n">
        <v>302</v>
      </c>
      <c r="H323" s="51" t="n">
        <f aca="false">IF(K323&gt;0,H322+I322+K323,0)</f>
        <v>0</v>
      </c>
      <c r="I323" s="52" t="n">
        <f aca="false">IF(K323&gt;0,H323*$J$8/$J$10,0)</f>
        <v>0</v>
      </c>
      <c r="J323" s="51" t="n">
        <f aca="false">IF(H323&gt;0,SUM(I323+J322),0)</f>
        <v>0</v>
      </c>
      <c r="K323" s="52" t="n">
        <f aca="false">IF(A323&lt;=$E$5*12,$J$11,0)</f>
        <v>0</v>
      </c>
      <c r="M323" s="55"/>
      <c r="Q323" s="56"/>
    </row>
    <row r="324" customFormat="false" ht="15" hidden="false" customHeight="false" outlineLevel="0" collapsed="false">
      <c r="A324" s="50" t="n">
        <v>303</v>
      </c>
      <c r="B324" s="51" t="n">
        <f aca="false">B323-D323</f>
        <v>-7.16754964651174E-008</v>
      </c>
      <c r="C324" s="51" t="n">
        <f aca="false">$E$8/12*B324</f>
        <v>-1.79188741162793E-010</v>
      </c>
      <c r="D324" s="51" t="n">
        <f aca="false">E324-C324</f>
        <v>1.79188741162793E-010</v>
      </c>
      <c r="E324" s="52" t="n">
        <f aca="false">IF(A324&lt;=$E$5*12,$E$10,0)</f>
        <v>0</v>
      </c>
      <c r="F324" s="53"/>
      <c r="G324" s="51" t="n">
        <v>303</v>
      </c>
      <c r="H324" s="51" t="n">
        <f aca="false">IF(K324&gt;0,H323+I323+K324,0)</f>
        <v>0</v>
      </c>
      <c r="I324" s="52" t="n">
        <f aca="false">IF(K324&gt;0,H324*$J$8/$J$10,0)</f>
        <v>0</v>
      </c>
      <c r="J324" s="51" t="n">
        <f aca="false">IF(H324&gt;0,SUM(I324+J323),0)</f>
        <v>0</v>
      </c>
      <c r="K324" s="52" t="n">
        <f aca="false">IF(A324&lt;=$E$5*12,$J$11,0)</f>
        <v>0</v>
      </c>
      <c r="M324" s="55"/>
      <c r="Q324" s="56"/>
    </row>
    <row r="325" customFormat="false" ht="15" hidden="false" customHeight="false" outlineLevel="0" collapsed="false">
      <c r="A325" s="50" t="n">
        <v>304</v>
      </c>
      <c r="B325" s="51" t="n">
        <f aca="false">B324-D324</f>
        <v>-7.18546852062802E-008</v>
      </c>
      <c r="C325" s="51" t="n">
        <f aca="false">$E$8/12*B325</f>
        <v>-1.796367130157E-010</v>
      </c>
      <c r="D325" s="51" t="n">
        <f aca="false">E325-C325</f>
        <v>1.796367130157E-010</v>
      </c>
      <c r="E325" s="52" t="n">
        <f aca="false">IF(A325&lt;=$E$5*12,$E$10,0)</f>
        <v>0</v>
      </c>
      <c r="F325" s="53"/>
      <c r="G325" s="51" t="n">
        <v>304</v>
      </c>
      <c r="H325" s="51" t="n">
        <f aca="false">IF(K325&gt;0,H324+I324+K325,0)</f>
        <v>0</v>
      </c>
      <c r="I325" s="52" t="n">
        <f aca="false">IF(K325&gt;0,H325*$J$8/$J$10,0)</f>
        <v>0</v>
      </c>
      <c r="J325" s="51" t="n">
        <f aca="false">IF(H325&gt;0,SUM(I325+J324),0)</f>
        <v>0</v>
      </c>
      <c r="K325" s="52" t="n">
        <f aca="false">IF(A325&lt;=$E$5*12,$J$11,0)</f>
        <v>0</v>
      </c>
      <c r="M325" s="55"/>
      <c r="Q325" s="56"/>
    </row>
    <row r="326" customFormat="false" ht="15" hidden="false" customHeight="false" outlineLevel="0" collapsed="false">
      <c r="A326" s="50" t="n">
        <v>305</v>
      </c>
      <c r="B326" s="51" t="n">
        <f aca="false">B325-D325</f>
        <v>-7.20343219192958E-008</v>
      </c>
      <c r="C326" s="51" t="n">
        <f aca="false">$E$8/12*B326</f>
        <v>-1.8008580479824E-010</v>
      </c>
      <c r="D326" s="51" t="n">
        <f aca="false">E326-C326</f>
        <v>1.8008580479824E-010</v>
      </c>
      <c r="E326" s="52" t="n">
        <f aca="false">IF(A326&lt;=$E$5*12,$E$10,0)</f>
        <v>0</v>
      </c>
      <c r="F326" s="53"/>
      <c r="G326" s="51" t="n">
        <v>305</v>
      </c>
      <c r="H326" s="51" t="n">
        <f aca="false">IF(K326&gt;0,H325+I325+K326,0)</f>
        <v>0</v>
      </c>
      <c r="I326" s="52" t="n">
        <f aca="false">IF(K326&gt;0,H326*$J$8/$J$10,0)</f>
        <v>0</v>
      </c>
      <c r="J326" s="51" t="n">
        <f aca="false">IF(H326&gt;0,SUM(I326+J325),0)</f>
        <v>0</v>
      </c>
      <c r="K326" s="52" t="n">
        <f aca="false">IF(A326&lt;=$E$5*12,$J$11,0)</f>
        <v>0</v>
      </c>
      <c r="M326" s="55"/>
      <c r="Q326" s="56"/>
    </row>
    <row r="327" customFormat="false" ht="15" hidden="false" customHeight="false" outlineLevel="0" collapsed="false">
      <c r="A327" s="50" t="n">
        <v>306</v>
      </c>
      <c r="B327" s="51" t="n">
        <f aca="false">B326-D326</f>
        <v>-7.22144077240941E-008</v>
      </c>
      <c r="C327" s="51" t="n">
        <f aca="false">$E$8/12*B327</f>
        <v>-1.80536019310235E-010</v>
      </c>
      <c r="D327" s="51" t="n">
        <f aca="false">E327-C327</f>
        <v>1.80536019310235E-010</v>
      </c>
      <c r="E327" s="52" t="n">
        <f aca="false">IF(A327&lt;=$E$5*12,$E$10,0)</f>
        <v>0</v>
      </c>
      <c r="F327" s="53"/>
      <c r="G327" s="51" t="n">
        <v>306</v>
      </c>
      <c r="H327" s="51" t="n">
        <f aca="false">IF(K327&gt;0,H326+I326+K327,0)</f>
        <v>0</v>
      </c>
      <c r="I327" s="52" t="n">
        <f aca="false">IF(K327&gt;0,H327*$J$8/$J$10,0)</f>
        <v>0</v>
      </c>
      <c r="J327" s="51" t="n">
        <f aca="false">IF(H327&gt;0,SUM(I327+J326),0)</f>
        <v>0</v>
      </c>
      <c r="K327" s="52" t="n">
        <f aca="false">IF(A327&lt;=$E$5*12,$J$11,0)</f>
        <v>0</v>
      </c>
      <c r="M327" s="55"/>
      <c r="Q327" s="56"/>
    </row>
    <row r="328" customFormat="false" ht="15" hidden="false" customHeight="false" outlineLevel="0" collapsed="false">
      <c r="A328" s="50" t="n">
        <v>307</v>
      </c>
      <c r="B328" s="51" t="n">
        <f aca="false">B327-D327</f>
        <v>-7.23949437434043E-008</v>
      </c>
      <c r="C328" s="51" t="n">
        <f aca="false">$E$8/12*B328</f>
        <v>-1.80987359358511E-010</v>
      </c>
      <c r="D328" s="51" t="n">
        <f aca="false">E328-C328</f>
        <v>1.80987359358511E-010</v>
      </c>
      <c r="E328" s="52" t="n">
        <f aca="false">IF(A328&lt;=$E$5*12,$E$10,0)</f>
        <v>0</v>
      </c>
      <c r="F328" s="53"/>
      <c r="G328" s="51" t="n">
        <v>307</v>
      </c>
      <c r="H328" s="51" t="n">
        <f aca="false">IF(K328&gt;0,H327+I327+K328,0)</f>
        <v>0</v>
      </c>
      <c r="I328" s="52" t="n">
        <f aca="false">IF(K328&gt;0,H328*$J$8/$J$10,0)</f>
        <v>0</v>
      </c>
      <c r="J328" s="51" t="n">
        <f aca="false">IF(H328&gt;0,SUM(I328+J327),0)</f>
        <v>0</v>
      </c>
      <c r="K328" s="52" t="n">
        <f aca="false">IF(A328&lt;=$E$5*12,$J$11,0)</f>
        <v>0</v>
      </c>
      <c r="M328" s="55"/>
      <c r="Q328" s="56"/>
    </row>
    <row r="329" customFormat="false" ht="15" hidden="false" customHeight="false" outlineLevel="0" collapsed="false">
      <c r="A329" s="50" t="n">
        <v>308</v>
      </c>
      <c r="B329" s="51" t="n">
        <f aca="false">B328-D328</f>
        <v>-7.25759311027628E-008</v>
      </c>
      <c r="C329" s="51" t="n">
        <f aca="false">$E$8/12*B329</f>
        <v>-1.81439827756907E-010</v>
      </c>
      <c r="D329" s="51" t="n">
        <f aca="false">E329-C329</f>
        <v>1.81439827756907E-010</v>
      </c>
      <c r="E329" s="52" t="n">
        <f aca="false">IF(A329&lt;=$E$5*12,$E$10,0)</f>
        <v>0</v>
      </c>
      <c r="F329" s="53"/>
      <c r="G329" s="51" t="n">
        <v>308</v>
      </c>
      <c r="H329" s="51" t="n">
        <f aca="false">IF(K329&gt;0,H328+I328+K329,0)</f>
        <v>0</v>
      </c>
      <c r="I329" s="52" t="n">
        <f aca="false">IF(K329&gt;0,H329*$J$8/$J$10,0)</f>
        <v>0</v>
      </c>
      <c r="J329" s="51" t="n">
        <f aca="false">IF(H329&gt;0,SUM(I329+J328),0)</f>
        <v>0</v>
      </c>
      <c r="K329" s="52" t="n">
        <f aca="false">IF(A329&lt;=$E$5*12,$J$11,0)</f>
        <v>0</v>
      </c>
      <c r="M329" s="55"/>
      <c r="Q329" s="56"/>
    </row>
    <row r="330" customFormat="false" ht="15" hidden="false" customHeight="false" outlineLevel="0" collapsed="false">
      <c r="A330" s="50" t="n">
        <v>309</v>
      </c>
      <c r="B330" s="51" t="n">
        <f aca="false">B329-D329</f>
        <v>-7.27573709305197E-008</v>
      </c>
      <c r="C330" s="51" t="n">
        <f aca="false">$E$8/12*B330</f>
        <v>-1.81893427326299E-010</v>
      </c>
      <c r="D330" s="51" t="n">
        <f aca="false">E330-C330</f>
        <v>1.81893427326299E-010</v>
      </c>
      <c r="E330" s="52" t="n">
        <f aca="false">IF(A330&lt;=$E$5*12,$E$10,0)</f>
        <v>0</v>
      </c>
      <c r="F330" s="53"/>
      <c r="G330" s="51" t="n">
        <v>309</v>
      </c>
      <c r="H330" s="51" t="n">
        <f aca="false">IF(K330&gt;0,H329+I329+K330,0)</f>
        <v>0</v>
      </c>
      <c r="I330" s="52" t="n">
        <f aca="false">IF(K330&gt;0,H330*$J$8/$J$10,0)</f>
        <v>0</v>
      </c>
      <c r="J330" s="51" t="n">
        <f aca="false">IF(H330&gt;0,SUM(I330+J329),0)</f>
        <v>0</v>
      </c>
      <c r="K330" s="52" t="n">
        <f aca="false">IF(A330&lt;=$E$5*12,$J$11,0)</f>
        <v>0</v>
      </c>
      <c r="M330" s="55"/>
      <c r="Q330" s="56"/>
    </row>
    <row r="331" customFormat="false" ht="15" hidden="false" customHeight="false" outlineLevel="0" collapsed="false">
      <c r="A331" s="50" t="n">
        <v>310</v>
      </c>
      <c r="B331" s="51" t="n">
        <f aca="false">B330-D330</f>
        <v>-7.2939264357846E-008</v>
      </c>
      <c r="C331" s="51" t="n">
        <f aca="false">$E$8/12*B331</f>
        <v>-1.82348160894615E-010</v>
      </c>
      <c r="D331" s="51" t="n">
        <f aca="false">E331-C331</f>
        <v>1.82348160894615E-010</v>
      </c>
      <c r="E331" s="52" t="n">
        <f aca="false">IF(A331&lt;=$E$5*12,$E$10,0)</f>
        <v>0</v>
      </c>
      <c r="F331" s="53"/>
      <c r="G331" s="51" t="n">
        <v>310</v>
      </c>
      <c r="H331" s="51" t="n">
        <f aca="false">IF(K331&gt;0,H330+I330+K331,0)</f>
        <v>0</v>
      </c>
      <c r="I331" s="52" t="n">
        <f aca="false">IF(K331&gt;0,H331*$J$8/$J$10,0)</f>
        <v>0</v>
      </c>
      <c r="J331" s="51" t="n">
        <f aca="false">IF(H331&gt;0,SUM(I331+J330),0)</f>
        <v>0</v>
      </c>
      <c r="K331" s="52" t="n">
        <f aca="false">IF(A331&lt;=$E$5*12,$J$11,0)</f>
        <v>0</v>
      </c>
      <c r="M331" s="55"/>
      <c r="Q331" s="56"/>
    </row>
    <row r="332" customFormat="false" ht="15" hidden="false" customHeight="false" outlineLevel="0" collapsed="false">
      <c r="A332" s="50" t="n">
        <v>311</v>
      </c>
      <c r="B332" s="51" t="n">
        <f aca="false">B331-D331</f>
        <v>-7.31216125187407E-008</v>
      </c>
      <c r="C332" s="51" t="n">
        <f aca="false">$E$8/12*B332</f>
        <v>-1.82804031296852E-010</v>
      </c>
      <c r="D332" s="51" t="n">
        <f aca="false">E332-C332</f>
        <v>1.82804031296852E-010</v>
      </c>
      <c r="E332" s="52" t="n">
        <f aca="false">IF(A332&lt;=$E$5*12,$E$10,0)</f>
        <v>0</v>
      </c>
      <c r="F332" s="53"/>
      <c r="G332" s="51" t="n">
        <v>311</v>
      </c>
      <c r="H332" s="51" t="n">
        <f aca="false">IF(K332&gt;0,H331+I331+K332,0)</f>
        <v>0</v>
      </c>
      <c r="I332" s="52" t="n">
        <f aca="false">IF(K332&gt;0,H332*$J$8/$J$10,0)</f>
        <v>0</v>
      </c>
      <c r="J332" s="51" t="n">
        <f aca="false">IF(H332&gt;0,SUM(I332+J331),0)</f>
        <v>0</v>
      </c>
      <c r="K332" s="52" t="n">
        <f aca="false">IF(A332&lt;=$E$5*12,$J$11,0)</f>
        <v>0</v>
      </c>
      <c r="M332" s="55"/>
      <c r="Q332" s="56"/>
    </row>
    <row r="333" customFormat="false" ht="15" hidden="false" customHeight="false" outlineLevel="0" collapsed="false">
      <c r="A333" s="50" t="n">
        <v>312</v>
      </c>
      <c r="B333" s="51" t="n">
        <f aca="false">B332-D332</f>
        <v>-7.33044165500375E-008</v>
      </c>
      <c r="C333" s="51" t="n">
        <f aca="false">$E$8/12*B333</f>
        <v>-1.83261041375094E-010</v>
      </c>
      <c r="D333" s="51" t="n">
        <f aca="false">E333-C333</f>
        <v>1.83261041375094E-010</v>
      </c>
      <c r="E333" s="52" t="n">
        <f aca="false">IF(A333&lt;=$E$5*12,$E$10,0)</f>
        <v>0</v>
      </c>
      <c r="F333" s="53"/>
      <c r="G333" s="51" t="n">
        <v>312</v>
      </c>
      <c r="H333" s="51" t="n">
        <f aca="false">IF(K333&gt;0,H332+I332+K333,0)</f>
        <v>0</v>
      </c>
      <c r="I333" s="52" t="n">
        <f aca="false">IF(K333&gt;0,H333*$J$8/$J$10,0)</f>
        <v>0</v>
      </c>
      <c r="J333" s="51" t="n">
        <f aca="false">IF(H333&gt;0,SUM(I333+J332),0)</f>
        <v>0</v>
      </c>
      <c r="K333" s="52" t="n">
        <f aca="false">IF(A333&lt;=$E$5*12,$J$11,0)</f>
        <v>0</v>
      </c>
      <c r="M333" s="55"/>
      <c r="Q333" s="56"/>
    </row>
    <row r="334" customFormat="false" ht="15" hidden="false" customHeight="false" outlineLevel="0" collapsed="false">
      <c r="A334" s="50" t="n">
        <v>313</v>
      </c>
      <c r="B334" s="51" t="n">
        <f aca="false">B333-D333</f>
        <v>-7.34876775914126E-008</v>
      </c>
      <c r="C334" s="51" t="n">
        <f aca="false">$E$8/12*B334</f>
        <v>-1.83719193978531E-010</v>
      </c>
      <c r="D334" s="51" t="n">
        <f aca="false">E334-C334</f>
        <v>1.83719193978531E-010</v>
      </c>
      <c r="E334" s="52" t="n">
        <f aca="false">IF(A334&lt;=$E$5*12,$E$10,0)</f>
        <v>0</v>
      </c>
      <c r="F334" s="53" t="n">
        <v>27</v>
      </c>
      <c r="G334" s="51" t="n">
        <v>313</v>
      </c>
      <c r="H334" s="51" t="n">
        <f aca="false">IF(K334&gt;0,H333+I333+K334,0)</f>
        <v>0</v>
      </c>
      <c r="I334" s="52" t="n">
        <f aca="false">IF(K334&gt;0,H334*$J$8/$J$10,0)</f>
        <v>0</v>
      </c>
      <c r="J334" s="51" t="n">
        <f aca="false">IF(H334&gt;0,SUM(I334+J333),0)</f>
        <v>0</v>
      </c>
      <c r="K334" s="52" t="n">
        <f aca="false">IF(A334&lt;=$E$5*12,$J$11,0)</f>
        <v>0</v>
      </c>
      <c r="M334" s="55"/>
      <c r="Q334" s="56"/>
    </row>
    <row r="335" customFormat="false" ht="15" hidden="false" customHeight="false" outlineLevel="0" collapsed="false">
      <c r="A335" s="50" t="n">
        <v>314</v>
      </c>
      <c r="B335" s="51" t="n">
        <f aca="false">B334-D334</f>
        <v>-7.36713967853911E-008</v>
      </c>
      <c r="C335" s="51" t="n">
        <f aca="false">$E$8/12*B335</f>
        <v>-1.84178491963478E-010</v>
      </c>
      <c r="D335" s="51" t="n">
        <f aca="false">E335-C335</f>
        <v>1.84178491963478E-010</v>
      </c>
      <c r="E335" s="52" t="n">
        <f aca="false">IF(A335&lt;=$E$5*12,$E$10,0)</f>
        <v>0</v>
      </c>
      <c r="F335" s="53"/>
      <c r="G335" s="51" t="n">
        <v>314</v>
      </c>
      <c r="H335" s="51" t="n">
        <f aca="false">IF(K335&gt;0,H334+I334+K335,0)</f>
        <v>0</v>
      </c>
      <c r="I335" s="52" t="n">
        <f aca="false">IF(K335&gt;0,H335*$J$8/$J$10,0)</f>
        <v>0</v>
      </c>
      <c r="J335" s="51" t="n">
        <f aca="false">IF(H335&gt;0,SUM(I335+J334),0)</f>
        <v>0</v>
      </c>
      <c r="K335" s="52" t="n">
        <f aca="false">IF(A335&lt;=$E$5*12,$J$11,0)</f>
        <v>0</v>
      </c>
      <c r="M335" s="55"/>
      <c r="Q335" s="56"/>
    </row>
    <row r="336" customFormat="false" ht="15" hidden="false" customHeight="false" outlineLevel="0" collapsed="false">
      <c r="A336" s="50" t="n">
        <v>315</v>
      </c>
      <c r="B336" s="51" t="n">
        <f aca="false">B335-D335</f>
        <v>-7.38555752773546E-008</v>
      </c>
      <c r="C336" s="51" t="n">
        <f aca="false">$E$8/12*B336</f>
        <v>-1.84638938193387E-010</v>
      </c>
      <c r="D336" s="51" t="n">
        <f aca="false">E336-C336</f>
        <v>1.84638938193387E-010</v>
      </c>
      <c r="E336" s="52" t="n">
        <f aca="false">IF(A336&lt;=$E$5*12,$E$10,0)</f>
        <v>0</v>
      </c>
      <c r="F336" s="53"/>
      <c r="G336" s="51" t="n">
        <v>315</v>
      </c>
      <c r="H336" s="51" t="n">
        <f aca="false">IF(K336&gt;0,H335+I335+K336,0)</f>
        <v>0</v>
      </c>
      <c r="I336" s="52" t="n">
        <f aca="false">IF(K336&gt;0,H336*$J$8/$J$10,0)</f>
        <v>0</v>
      </c>
      <c r="J336" s="51" t="n">
        <f aca="false">IF(H336&gt;0,SUM(I336+J335),0)</f>
        <v>0</v>
      </c>
      <c r="K336" s="52" t="n">
        <f aca="false">IF(A336&lt;=$E$5*12,$J$11,0)</f>
        <v>0</v>
      </c>
      <c r="M336" s="55"/>
      <c r="Q336" s="56"/>
    </row>
    <row r="337" customFormat="false" ht="15" hidden="false" customHeight="false" outlineLevel="0" collapsed="false">
      <c r="A337" s="50" t="n">
        <v>316</v>
      </c>
      <c r="B337" s="51" t="n">
        <f aca="false">B336-D336</f>
        <v>-7.4040214215548E-008</v>
      </c>
      <c r="C337" s="51" t="n">
        <f aca="false">$E$8/12*B337</f>
        <v>-1.8510053553887E-010</v>
      </c>
      <c r="D337" s="51" t="n">
        <f aca="false">E337-C337</f>
        <v>1.8510053553887E-010</v>
      </c>
      <c r="E337" s="52" t="n">
        <f aca="false">IF(A337&lt;=$E$5*12,$E$10,0)</f>
        <v>0</v>
      </c>
      <c r="F337" s="53"/>
      <c r="G337" s="51" t="n">
        <v>316</v>
      </c>
      <c r="H337" s="51" t="n">
        <f aca="false">IF(K337&gt;0,H336+I336+K337,0)</f>
        <v>0</v>
      </c>
      <c r="I337" s="52" t="n">
        <f aca="false">IF(K337&gt;0,H337*$J$8/$J$10,0)</f>
        <v>0</v>
      </c>
      <c r="J337" s="51" t="n">
        <f aca="false">IF(H337&gt;0,SUM(I337+J336),0)</f>
        <v>0</v>
      </c>
      <c r="K337" s="52" t="n">
        <f aca="false">IF(A337&lt;=$E$5*12,$J$11,0)</f>
        <v>0</v>
      </c>
      <c r="M337" s="55"/>
      <c r="Q337" s="56"/>
    </row>
    <row r="338" customFormat="false" ht="15" hidden="false" customHeight="false" outlineLevel="0" collapsed="false">
      <c r="A338" s="50" t="n">
        <v>317</v>
      </c>
      <c r="B338" s="51" t="n">
        <f aca="false">B337-D337</f>
        <v>-7.42253147510869E-008</v>
      </c>
      <c r="C338" s="51" t="n">
        <f aca="false">$E$8/12*B338</f>
        <v>-1.85563286877717E-010</v>
      </c>
      <c r="D338" s="51" t="n">
        <f aca="false">E338-C338</f>
        <v>1.85563286877717E-010</v>
      </c>
      <c r="E338" s="52" t="n">
        <f aca="false">IF(A338&lt;=$E$5*12,$E$10,0)</f>
        <v>0</v>
      </c>
      <c r="F338" s="53"/>
      <c r="G338" s="51" t="n">
        <v>317</v>
      </c>
      <c r="H338" s="51" t="n">
        <f aca="false">IF(K338&gt;0,H337+I337+K338,0)</f>
        <v>0</v>
      </c>
      <c r="I338" s="52" t="n">
        <f aca="false">IF(K338&gt;0,H338*$J$8/$J$10,0)</f>
        <v>0</v>
      </c>
      <c r="J338" s="51" t="n">
        <f aca="false">IF(H338&gt;0,SUM(I338+J337),0)</f>
        <v>0</v>
      </c>
      <c r="K338" s="52" t="n">
        <f aca="false">IF(A338&lt;=$E$5*12,$J$11,0)</f>
        <v>0</v>
      </c>
      <c r="M338" s="55"/>
      <c r="Q338" s="56"/>
    </row>
    <row r="339" customFormat="false" ht="15" hidden="false" customHeight="false" outlineLevel="0" collapsed="false">
      <c r="A339" s="50" t="n">
        <v>318</v>
      </c>
      <c r="B339" s="51" t="n">
        <f aca="false">B338-D338</f>
        <v>-7.44108780379646E-008</v>
      </c>
      <c r="C339" s="51" t="n">
        <f aca="false">$E$8/12*B339</f>
        <v>-1.86027195094911E-010</v>
      </c>
      <c r="D339" s="51" t="n">
        <f aca="false">E339-C339</f>
        <v>1.86027195094911E-010</v>
      </c>
      <c r="E339" s="52" t="n">
        <f aca="false">IF(A339&lt;=$E$5*12,$E$10,0)</f>
        <v>0</v>
      </c>
      <c r="F339" s="53"/>
      <c r="G339" s="51" t="n">
        <v>318</v>
      </c>
      <c r="H339" s="51" t="n">
        <f aca="false">IF(K339&gt;0,H338+I338+K339,0)</f>
        <v>0</v>
      </c>
      <c r="I339" s="52" t="n">
        <f aca="false">IF(K339&gt;0,H339*$J$8/$J$10,0)</f>
        <v>0</v>
      </c>
      <c r="J339" s="51" t="n">
        <f aca="false">IF(H339&gt;0,SUM(I339+J338),0)</f>
        <v>0</v>
      </c>
      <c r="K339" s="52" t="n">
        <f aca="false">IF(A339&lt;=$E$5*12,$J$11,0)</f>
        <v>0</v>
      </c>
      <c r="M339" s="55"/>
      <c r="Q339" s="56"/>
    </row>
    <row r="340" customFormat="false" ht="15" hidden="false" customHeight="false" outlineLevel="0" collapsed="false">
      <c r="A340" s="50" t="n">
        <v>319</v>
      </c>
      <c r="B340" s="51" t="n">
        <f aca="false">B339-D339</f>
        <v>-7.45969052330595E-008</v>
      </c>
      <c r="C340" s="51" t="n">
        <f aca="false">$E$8/12*B340</f>
        <v>-1.86492263082649E-010</v>
      </c>
      <c r="D340" s="51" t="n">
        <f aca="false">E340-C340</f>
        <v>1.86492263082649E-010</v>
      </c>
      <c r="E340" s="52" t="n">
        <f aca="false">IF(A340&lt;=$E$5*12,$E$10,0)</f>
        <v>0</v>
      </c>
      <c r="F340" s="53"/>
      <c r="G340" s="51" t="n">
        <v>319</v>
      </c>
      <c r="H340" s="51" t="n">
        <f aca="false">IF(K340&gt;0,H339+I339+K340,0)</f>
        <v>0</v>
      </c>
      <c r="I340" s="52" t="n">
        <f aca="false">IF(K340&gt;0,H340*$J$8/$J$10,0)</f>
        <v>0</v>
      </c>
      <c r="J340" s="51" t="n">
        <f aca="false">IF(H340&gt;0,SUM(I340+J339),0)</f>
        <v>0</v>
      </c>
      <c r="K340" s="52" t="n">
        <f aca="false">IF(A340&lt;=$E$5*12,$J$11,0)</f>
        <v>0</v>
      </c>
      <c r="M340" s="55"/>
      <c r="Q340" s="56"/>
    </row>
    <row r="341" customFormat="false" ht="15" hidden="false" customHeight="false" outlineLevel="0" collapsed="false">
      <c r="A341" s="50" t="n">
        <v>320</v>
      </c>
      <c r="B341" s="51" t="n">
        <f aca="false">B340-D340</f>
        <v>-7.47833974961421E-008</v>
      </c>
      <c r="C341" s="51" t="n">
        <f aca="false">$E$8/12*B341</f>
        <v>-1.86958493740355E-010</v>
      </c>
      <c r="D341" s="51" t="n">
        <f aca="false">E341-C341</f>
        <v>1.86958493740355E-010</v>
      </c>
      <c r="E341" s="52" t="n">
        <f aca="false">IF(A341&lt;=$E$5*12,$E$10,0)</f>
        <v>0</v>
      </c>
      <c r="F341" s="53"/>
      <c r="G341" s="51" t="n">
        <v>320</v>
      </c>
      <c r="H341" s="51" t="n">
        <f aca="false">IF(K341&gt;0,H340+I340+K341,0)</f>
        <v>0</v>
      </c>
      <c r="I341" s="52" t="n">
        <f aca="false">IF(K341&gt;0,H341*$J$8/$J$10,0)</f>
        <v>0</v>
      </c>
      <c r="J341" s="51" t="n">
        <f aca="false">IF(H341&gt;0,SUM(I341+J340),0)</f>
        <v>0</v>
      </c>
      <c r="K341" s="52" t="n">
        <f aca="false">IF(A341&lt;=$E$5*12,$J$11,0)</f>
        <v>0</v>
      </c>
      <c r="M341" s="55"/>
      <c r="Q341" s="56"/>
    </row>
    <row r="342" customFormat="false" ht="15" hidden="false" customHeight="false" outlineLevel="0" collapsed="false">
      <c r="A342" s="50" t="n">
        <v>321</v>
      </c>
      <c r="B342" s="51" t="n">
        <f aca="false">B341-D341</f>
        <v>-7.49703559898825E-008</v>
      </c>
      <c r="C342" s="51" t="n">
        <f aca="false">$E$8/12*B342</f>
        <v>-1.87425889974706E-010</v>
      </c>
      <c r="D342" s="51" t="n">
        <f aca="false">E342-C342</f>
        <v>1.87425889974706E-010</v>
      </c>
      <c r="E342" s="52" t="n">
        <f aca="false">IF(A342&lt;=$E$5*12,$E$10,0)</f>
        <v>0</v>
      </c>
      <c r="F342" s="53"/>
      <c r="G342" s="51" t="n">
        <v>321</v>
      </c>
      <c r="H342" s="51" t="n">
        <f aca="false">IF(K342&gt;0,H341+I341+K342,0)</f>
        <v>0</v>
      </c>
      <c r="I342" s="52" t="n">
        <f aca="false">IF(K342&gt;0,H342*$J$8/$J$10,0)</f>
        <v>0</v>
      </c>
      <c r="J342" s="51" t="n">
        <f aca="false">IF(H342&gt;0,SUM(I342+J341),0)</f>
        <v>0</v>
      </c>
      <c r="K342" s="52" t="n">
        <f aca="false">IF(A342&lt;=$E$5*12,$J$11,0)</f>
        <v>0</v>
      </c>
      <c r="M342" s="55"/>
      <c r="Q342" s="56"/>
    </row>
    <row r="343" customFormat="false" ht="15" hidden="false" customHeight="false" outlineLevel="0" collapsed="false">
      <c r="A343" s="50" t="n">
        <v>322</v>
      </c>
      <c r="B343" s="51" t="n">
        <f aca="false">B342-D342</f>
        <v>-7.51577818798572E-008</v>
      </c>
      <c r="C343" s="51" t="n">
        <f aca="false">$E$8/12*B343</f>
        <v>-1.87894454699643E-010</v>
      </c>
      <c r="D343" s="51" t="n">
        <f aca="false">E343-C343</f>
        <v>1.87894454699643E-010</v>
      </c>
      <c r="E343" s="52" t="n">
        <f aca="false">IF(A343&lt;=$E$5*12,$E$10,0)</f>
        <v>0</v>
      </c>
      <c r="F343" s="53"/>
      <c r="G343" s="51" t="n">
        <v>322</v>
      </c>
      <c r="H343" s="51" t="n">
        <f aca="false">IF(K343&gt;0,H342+I342+K343,0)</f>
        <v>0</v>
      </c>
      <c r="I343" s="52" t="n">
        <f aca="false">IF(K343&gt;0,H343*$J$8/$J$10,0)</f>
        <v>0</v>
      </c>
      <c r="J343" s="51" t="n">
        <f aca="false">IF(H343&gt;0,SUM(I343+J342),0)</f>
        <v>0</v>
      </c>
      <c r="K343" s="52" t="n">
        <f aca="false">IF(A343&lt;=$E$5*12,$J$11,0)</f>
        <v>0</v>
      </c>
      <c r="M343" s="55"/>
      <c r="Q343" s="56"/>
    </row>
    <row r="344" customFormat="false" ht="15" hidden="false" customHeight="false" outlineLevel="0" collapsed="false">
      <c r="A344" s="50" t="n">
        <v>323</v>
      </c>
      <c r="B344" s="51" t="n">
        <f aca="false">B343-D343</f>
        <v>-7.53456763345568E-008</v>
      </c>
      <c r="C344" s="51" t="n">
        <f aca="false">$E$8/12*B344</f>
        <v>-1.88364190836392E-010</v>
      </c>
      <c r="D344" s="51" t="n">
        <f aca="false">E344-C344</f>
        <v>1.88364190836392E-010</v>
      </c>
      <c r="E344" s="52" t="n">
        <f aca="false">IF(A344&lt;=$E$5*12,$E$10,0)</f>
        <v>0</v>
      </c>
      <c r="F344" s="53"/>
      <c r="G344" s="51" t="n">
        <v>323</v>
      </c>
      <c r="H344" s="51" t="n">
        <f aca="false">IF(K344&gt;0,H343+I343+K344,0)</f>
        <v>0</v>
      </c>
      <c r="I344" s="52" t="n">
        <f aca="false">IF(K344&gt;0,H344*$J$8/$J$10,0)</f>
        <v>0</v>
      </c>
      <c r="J344" s="51" t="n">
        <f aca="false">IF(H344&gt;0,SUM(I344+J343),0)</f>
        <v>0</v>
      </c>
      <c r="K344" s="52" t="n">
        <f aca="false">IF(A344&lt;=$E$5*12,$J$11,0)</f>
        <v>0</v>
      </c>
      <c r="M344" s="55"/>
      <c r="Q344" s="56"/>
    </row>
    <row r="345" customFormat="false" ht="15" hidden="false" customHeight="false" outlineLevel="0" collapsed="false">
      <c r="A345" s="50" t="n">
        <v>324</v>
      </c>
      <c r="B345" s="51" t="n">
        <f aca="false">B344-D344</f>
        <v>-7.55340405253932E-008</v>
      </c>
      <c r="C345" s="51" t="n">
        <f aca="false">$E$8/12*B345</f>
        <v>-1.88835101313483E-010</v>
      </c>
      <c r="D345" s="51" t="n">
        <f aca="false">E345-C345</f>
        <v>1.88835101313483E-010</v>
      </c>
      <c r="E345" s="52" t="n">
        <f aca="false">IF(A345&lt;=$E$5*12,$E$10,0)</f>
        <v>0</v>
      </c>
      <c r="F345" s="53"/>
      <c r="G345" s="51" t="n">
        <v>324</v>
      </c>
      <c r="H345" s="51" t="n">
        <f aca="false">IF(K345&gt;0,H344+I344+K345,0)</f>
        <v>0</v>
      </c>
      <c r="I345" s="52" t="n">
        <f aca="false">IF(K345&gt;0,H345*$J$8/$J$10,0)</f>
        <v>0</v>
      </c>
      <c r="J345" s="51" t="n">
        <f aca="false">IF(H345&gt;0,SUM(I345+J344),0)</f>
        <v>0</v>
      </c>
      <c r="K345" s="52" t="n">
        <f aca="false">IF(A345&lt;=$E$5*12,$J$11,0)</f>
        <v>0</v>
      </c>
      <c r="M345" s="55"/>
      <c r="Q345" s="56"/>
    </row>
    <row r="346" customFormat="false" ht="15" hidden="false" customHeight="false" outlineLevel="0" collapsed="false">
      <c r="A346" s="50" t="n">
        <v>325</v>
      </c>
      <c r="B346" s="51" t="n">
        <f aca="false">B345-D345</f>
        <v>-7.57228756267067E-008</v>
      </c>
      <c r="C346" s="51" t="n">
        <f aca="false">$E$8/12*B346</f>
        <v>-1.89307189066767E-010</v>
      </c>
      <c r="D346" s="51" t="n">
        <f aca="false">E346-C346</f>
        <v>1.89307189066767E-010</v>
      </c>
      <c r="E346" s="52" t="n">
        <f aca="false">IF(A346&lt;=$E$5*12,$E$10,0)</f>
        <v>0</v>
      </c>
      <c r="F346" s="53" t="n">
        <v>28</v>
      </c>
      <c r="G346" s="51" t="n">
        <v>325</v>
      </c>
      <c r="H346" s="51" t="n">
        <f aca="false">IF(K346&gt;0,H345+I345+K346,0)</f>
        <v>0</v>
      </c>
      <c r="I346" s="52" t="n">
        <f aca="false">IF(K346&gt;0,H346*$J$8/$J$10,0)</f>
        <v>0</v>
      </c>
      <c r="J346" s="51" t="n">
        <f aca="false">IF(H346&gt;0,SUM(I346+J345),0)</f>
        <v>0</v>
      </c>
      <c r="K346" s="52" t="n">
        <f aca="false">IF(A346&lt;=$E$5*12,$J$11,0)</f>
        <v>0</v>
      </c>
      <c r="M346" s="55"/>
      <c r="Q346" s="56"/>
    </row>
    <row r="347" customFormat="false" ht="15" hidden="false" customHeight="false" outlineLevel="0" collapsed="false">
      <c r="A347" s="50" t="n">
        <v>326</v>
      </c>
      <c r="B347" s="51" t="n">
        <f aca="false">B346-D346</f>
        <v>-7.59121828157735E-008</v>
      </c>
      <c r="C347" s="51" t="n">
        <f aca="false">$E$8/12*B347</f>
        <v>-1.89780457039434E-010</v>
      </c>
      <c r="D347" s="51" t="n">
        <f aca="false">E347-C347</f>
        <v>1.89780457039434E-010</v>
      </c>
      <c r="E347" s="52" t="n">
        <f aca="false">IF(A347&lt;=$E$5*12,$E$10,0)</f>
        <v>0</v>
      </c>
      <c r="F347" s="53"/>
      <c r="G347" s="51" t="n">
        <v>326</v>
      </c>
      <c r="H347" s="51" t="n">
        <f aca="false">IF(K347&gt;0,H346+I346+K347,0)</f>
        <v>0</v>
      </c>
      <c r="I347" s="52" t="n">
        <f aca="false">IF(K347&gt;0,H347*$J$8/$J$10,0)</f>
        <v>0</v>
      </c>
      <c r="J347" s="51" t="n">
        <f aca="false">IF(H347&gt;0,SUM(I347+J346),0)</f>
        <v>0</v>
      </c>
      <c r="K347" s="52" t="n">
        <f aca="false">IF(A347&lt;=$E$5*12,$J$11,0)</f>
        <v>0</v>
      </c>
      <c r="M347" s="55"/>
      <c r="Q347" s="56"/>
    </row>
    <row r="348" customFormat="false" ht="15" hidden="false" customHeight="false" outlineLevel="0" collapsed="false">
      <c r="A348" s="50" t="n">
        <v>327</v>
      </c>
      <c r="B348" s="51" t="n">
        <f aca="false">B347-D347</f>
        <v>-7.61019632728129E-008</v>
      </c>
      <c r="C348" s="51" t="n">
        <f aca="false">$E$8/12*B348</f>
        <v>-1.90254908182032E-010</v>
      </c>
      <c r="D348" s="51" t="n">
        <f aca="false">E348-C348</f>
        <v>1.90254908182032E-010</v>
      </c>
      <c r="E348" s="52" t="n">
        <f aca="false">IF(A348&lt;=$E$5*12,$E$10,0)</f>
        <v>0</v>
      </c>
      <c r="F348" s="53"/>
      <c r="G348" s="51" t="n">
        <v>327</v>
      </c>
      <c r="H348" s="51" t="n">
        <f aca="false">IF(K348&gt;0,H347+I347+K348,0)</f>
        <v>0</v>
      </c>
      <c r="I348" s="52" t="n">
        <f aca="false">IF(K348&gt;0,H348*$J$8/$J$10,0)</f>
        <v>0</v>
      </c>
      <c r="J348" s="51" t="n">
        <f aca="false">IF(H348&gt;0,SUM(I348+J347),0)</f>
        <v>0</v>
      </c>
      <c r="K348" s="52" t="n">
        <f aca="false">IF(A348&lt;=$E$5*12,$J$11,0)</f>
        <v>0</v>
      </c>
      <c r="M348" s="55"/>
      <c r="Q348" s="56"/>
    </row>
    <row r="349" customFormat="false" ht="15" hidden="false" customHeight="false" outlineLevel="0" collapsed="false">
      <c r="A349" s="50" t="n">
        <v>328</v>
      </c>
      <c r="B349" s="51" t="n">
        <f aca="false">B348-D348</f>
        <v>-7.62922181809949E-008</v>
      </c>
      <c r="C349" s="51" t="n">
        <f aca="false">$E$8/12*B349</f>
        <v>-1.90730545452487E-010</v>
      </c>
      <c r="D349" s="51" t="n">
        <f aca="false">E349-C349</f>
        <v>1.90730545452487E-010</v>
      </c>
      <c r="E349" s="52" t="n">
        <f aca="false">IF(A349&lt;=$E$5*12,$E$10,0)</f>
        <v>0</v>
      </c>
      <c r="F349" s="53"/>
      <c r="G349" s="51" t="n">
        <v>328</v>
      </c>
      <c r="H349" s="51" t="n">
        <f aca="false">IF(K349&gt;0,H348+I348+K349,0)</f>
        <v>0</v>
      </c>
      <c r="I349" s="52" t="n">
        <f aca="false">IF(K349&gt;0,H349*$J$8/$J$10,0)</f>
        <v>0</v>
      </c>
      <c r="J349" s="51" t="n">
        <f aca="false">IF(H349&gt;0,SUM(I349+J348),0)</f>
        <v>0</v>
      </c>
      <c r="K349" s="52" t="n">
        <f aca="false">IF(A349&lt;=$E$5*12,$J$11,0)</f>
        <v>0</v>
      </c>
      <c r="M349" s="55"/>
      <c r="Q349" s="56"/>
    </row>
    <row r="350" customFormat="false" ht="15" hidden="false" customHeight="false" outlineLevel="0" collapsed="false">
      <c r="A350" s="50" t="n">
        <v>329</v>
      </c>
      <c r="B350" s="51" t="n">
        <f aca="false">B349-D349</f>
        <v>-7.64829487264474E-008</v>
      </c>
      <c r="C350" s="51" t="n">
        <f aca="false">$E$8/12*B350</f>
        <v>-1.91207371816119E-010</v>
      </c>
      <c r="D350" s="51" t="n">
        <f aca="false">E350-C350</f>
        <v>1.91207371816119E-010</v>
      </c>
      <c r="E350" s="52" t="n">
        <f aca="false">IF(A350&lt;=$E$5*12,$E$10,0)</f>
        <v>0</v>
      </c>
      <c r="F350" s="53"/>
      <c r="G350" s="51" t="n">
        <v>329</v>
      </c>
      <c r="H350" s="51" t="n">
        <f aca="false">IF(K350&gt;0,H349+I349+K350,0)</f>
        <v>0</v>
      </c>
      <c r="I350" s="52" t="n">
        <f aca="false">IF(K350&gt;0,H350*$J$8/$J$10,0)</f>
        <v>0</v>
      </c>
      <c r="J350" s="51" t="n">
        <f aca="false">IF(H350&gt;0,SUM(I350+J349),0)</f>
        <v>0</v>
      </c>
      <c r="K350" s="52" t="n">
        <f aca="false">IF(A350&lt;=$E$5*12,$J$11,0)</f>
        <v>0</v>
      </c>
      <c r="M350" s="55"/>
      <c r="Q350" s="56"/>
    </row>
    <row r="351" customFormat="false" ht="15" hidden="false" customHeight="false" outlineLevel="0" collapsed="false">
      <c r="A351" s="50" t="n">
        <v>330</v>
      </c>
      <c r="B351" s="51" t="n">
        <f aca="false">B350-D350</f>
        <v>-7.66741560982635E-008</v>
      </c>
      <c r="C351" s="51" t="n">
        <f aca="false">$E$8/12*B351</f>
        <v>-1.91685390245659E-010</v>
      </c>
      <c r="D351" s="51" t="n">
        <f aca="false">E351-C351</f>
        <v>1.91685390245659E-010</v>
      </c>
      <c r="E351" s="52" t="n">
        <f aca="false">IF(A351&lt;=$E$5*12,$E$10,0)</f>
        <v>0</v>
      </c>
      <c r="F351" s="53"/>
      <c r="G351" s="51" t="n">
        <v>330</v>
      </c>
      <c r="H351" s="51" t="n">
        <f aca="false">IF(K351&gt;0,H350+I350+K351,0)</f>
        <v>0</v>
      </c>
      <c r="I351" s="52" t="n">
        <f aca="false">IF(K351&gt;0,H351*$J$8/$J$10,0)</f>
        <v>0</v>
      </c>
      <c r="J351" s="51" t="n">
        <f aca="false">IF(H351&gt;0,SUM(I351+J350),0)</f>
        <v>0</v>
      </c>
      <c r="K351" s="52" t="n">
        <f aca="false">IF(A351&lt;=$E$5*12,$J$11,0)</f>
        <v>0</v>
      </c>
      <c r="M351" s="55"/>
      <c r="Q351" s="56"/>
    </row>
    <row r="352" customFormat="false" ht="15" hidden="false" customHeight="false" outlineLevel="0" collapsed="false">
      <c r="A352" s="50" t="n">
        <v>331</v>
      </c>
      <c r="B352" s="51" t="n">
        <f aca="false">B351-D351</f>
        <v>-7.68658414885092E-008</v>
      </c>
      <c r="C352" s="51" t="n">
        <f aca="false">$E$8/12*B352</f>
        <v>-1.92164603721273E-010</v>
      </c>
      <c r="D352" s="51" t="n">
        <f aca="false">E352-C352</f>
        <v>1.92164603721273E-010</v>
      </c>
      <c r="E352" s="52" t="n">
        <f aca="false">IF(A352&lt;=$E$5*12,$E$10,0)</f>
        <v>0</v>
      </c>
      <c r="F352" s="53"/>
      <c r="G352" s="51" t="n">
        <v>331</v>
      </c>
      <c r="H352" s="51" t="n">
        <f aca="false">IF(K352&gt;0,H351+I351+K352,0)</f>
        <v>0</v>
      </c>
      <c r="I352" s="52" t="n">
        <f aca="false">IF(K352&gt;0,H352*$J$8/$J$10,0)</f>
        <v>0</v>
      </c>
      <c r="J352" s="51" t="n">
        <f aca="false">IF(H352&gt;0,SUM(I352+J351),0)</f>
        <v>0</v>
      </c>
      <c r="K352" s="52" t="n">
        <f aca="false">IF(A352&lt;=$E$5*12,$J$11,0)</f>
        <v>0</v>
      </c>
      <c r="M352" s="55"/>
      <c r="Q352" s="56"/>
    </row>
    <row r="353" customFormat="false" ht="15" hidden="false" customHeight="false" outlineLevel="0" collapsed="false">
      <c r="A353" s="50" t="n">
        <v>332</v>
      </c>
      <c r="B353" s="51" t="n">
        <f aca="false">B352-D352</f>
        <v>-7.70580060922305E-008</v>
      </c>
      <c r="C353" s="51" t="n">
        <f aca="false">$E$8/12*B353</f>
        <v>-1.92645015230576E-010</v>
      </c>
      <c r="D353" s="51" t="n">
        <f aca="false">E353-C353</f>
        <v>1.92645015230576E-010</v>
      </c>
      <c r="E353" s="52" t="n">
        <f aca="false">IF(A353&lt;=$E$5*12,$E$10,0)</f>
        <v>0</v>
      </c>
      <c r="F353" s="53"/>
      <c r="G353" s="51" t="n">
        <v>332</v>
      </c>
      <c r="H353" s="51" t="n">
        <f aca="false">IF(K353&gt;0,H352+I352+K353,0)</f>
        <v>0</v>
      </c>
      <c r="I353" s="52" t="n">
        <f aca="false">IF(K353&gt;0,H353*$J$8/$J$10,0)</f>
        <v>0</v>
      </c>
      <c r="J353" s="51" t="n">
        <f aca="false">IF(H353&gt;0,SUM(I353+J352),0)</f>
        <v>0</v>
      </c>
      <c r="K353" s="52" t="n">
        <f aca="false">IF(A353&lt;=$E$5*12,$J$11,0)</f>
        <v>0</v>
      </c>
      <c r="M353" s="55"/>
      <c r="Q353" s="56"/>
    </row>
    <row r="354" customFormat="false" ht="15" hidden="false" customHeight="false" outlineLevel="0" collapsed="false">
      <c r="A354" s="50" t="n">
        <v>333</v>
      </c>
      <c r="B354" s="51" t="n">
        <f aca="false">B353-D353</f>
        <v>-7.7250651107461E-008</v>
      </c>
      <c r="C354" s="51" t="n">
        <f aca="false">$E$8/12*B354</f>
        <v>-1.93126627768653E-010</v>
      </c>
      <c r="D354" s="51" t="n">
        <f aca="false">E354-C354</f>
        <v>1.93126627768653E-010</v>
      </c>
      <c r="E354" s="52" t="n">
        <f aca="false">IF(A354&lt;=$E$5*12,$E$10,0)</f>
        <v>0</v>
      </c>
      <c r="F354" s="53"/>
      <c r="G354" s="51" t="n">
        <v>333</v>
      </c>
      <c r="H354" s="51" t="n">
        <f aca="false">IF(K354&gt;0,H353+I353+K354,0)</f>
        <v>0</v>
      </c>
      <c r="I354" s="52" t="n">
        <f aca="false">IF(K354&gt;0,H354*$J$8/$J$10,0)</f>
        <v>0</v>
      </c>
      <c r="J354" s="51" t="n">
        <f aca="false">IF(H354&gt;0,SUM(I354+J353),0)</f>
        <v>0</v>
      </c>
      <c r="K354" s="52" t="n">
        <f aca="false">IF(A354&lt;=$E$5*12,$J$11,0)</f>
        <v>0</v>
      </c>
      <c r="M354" s="55"/>
      <c r="Q354" s="56"/>
    </row>
    <row r="355" customFormat="false" ht="15" hidden="false" customHeight="false" outlineLevel="0" collapsed="false">
      <c r="A355" s="50" t="n">
        <v>334</v>
      </c>
      <c r="B355" s="51" t="n">
        <f aca="false">B354-D354</f>
        <v>-7.74437777352297E-008</v>
      </c>
      <c r="C355" s="51" t="n">
        <f aca="false">$E$8/12*B355</f>
        <v>-1.93609444338074E-010</v>
      </c>
      <c r="D355" s="51" t="n">
        <f aca="false">E355-C355</f>
        <v>1.93609444338074E-010</v>
      </c>
      <c r="E355" s="52" t="n">
        <f aca="false">IF(A355&lt;=$E$5*12,$E$10,0)</f>
        <v>0</v>
      </c>
      <c r="F355" s="53"/>
      <c r="G355" s="51" t="n">
        <v>334</v>
      </c>
      <c r="H355" s="51" t="n">
        <f aca="false">IF(K355&gt;0,H354+I354+K355,0)</f>
        <v>0</v>
      </c>
      <c r="I355" s="52" t="n">
        <f aca="false">IF(K355&gt;0,H355*$J$8/$J$10,0)</f>
        <v>0</v>
      </c>
      <c r="J355" s="51" t="n">
        <f aca="false">IF(H355&gt;0,SUM(I355+J354),0)</f>
        <v>0</v>
      </c>
      <c r="K355" s="52" t="n">
        <f aca="false">IF(A355&lt;=$E$5*12,$J$11,0)</f>
        <v>0</v>
      </c>
      <c r="M355" s="55"/>
      <c r="Q355" s="56"/>
    </row>
    <row r="356" customFormat="false" ht="15" hidden="false" customHeight="false" outlineLevel="0" collapsed="false">
      <c r="A356" s="50" t="n">
        <v>335</v>
      </c>
      <c r="B356" s="51" t="n">
        <f aca="false">B355-D355</f>
        <v>-7.76373871795678E-008</v>
      </c>
      <c r="C356" s="51" t="n">
        <f aca="false">$E$8/12*B356</f>
        <v>-1.94093467948919E-010</v>
      </c>
      <c r="D356" s="51" t="n">
        <f aca="false">E356-C356</f>
        <v>1.94093467948919E-010</v>
      </c>
      <c r="E356" s="52" t="n">
        <f aca="false">IF(A356&lt;=$E$5*12,$E$10,0)</f>
        <v>0</v>
      </c>
      <c r="F356" s="53"/>
      <c r="G356" s="51" t="n">
        <v>335</v>
      </c>
      <c r="H356" s="51" t="n">
        <f aca="false">IF(K356&gt;0,H355+I355+K356,0)</f>
        <v>0</v>
      </c>
      <c r="I356" s="52" t="n">
        <f aca="false">IF(K356&gt;0,H356*$J$8/$J$10,0)</f>
        <v>0</v>
      </c>
      <c r="J356" s="51" t="n">
        <f aca="false">IF(H356&gt;0,SUM(I356+J355),0)</f>
        <v>0</v>
      </c>
      <c r="K356" s="52" t="n">
        <f aca="false">IF(A356&lt;=$E$5*12,$J$11,0)</f>
        <v>0</v>
      </c>
      <c r="M356" s="55"/>
      <c r="Q356" s="56"/>
    </row>
    <row r="357" customFormat="false" ht="15" hidden="false" customHeight="false" outlineLevel="0" collapsed="false">
      <c r="A357" s="50" t="n">
        <v>336</v>
      </c>
      <c r="B357" s="51" t="n">
        <f aca="false">B356-D356</f>
        <v>-7.78314806475167E-008</v>
      </c>
      <c r="C357" s="51" t="n">
        <f aca="false">$E$8/12*B357</f>
        <v>-1.94578701618792E-010</v>
      </c>
      <c r="D357" s="51" t="n">
        <f aca="false">E357-C357</f>
        <v>1.94578701618792E-010</v>
      </c>
      <c r="E357" s="52" t="n">
        <f aca="false">IF(A357&lt;=$E$5*12,$E$10,0)</f>
        <v>0</v>
      </c>
      <c r="F357" s="53"/>
      <c r="G357" s="51" t="n">
        <v>336</v>
      </c>
      <c r="H357" s="51" t="n">
        <f aca="false">IF(K357&gt;0,H356+I356+K357,0)</f>
        <v>0</v>
      </c>
      <c r="I357" s="52" t="n">
        <f aca="false">IF(K357&gt;0,H357*$J$8/$J$10,0)</f>
        <v>0</v>
      </c>
      <c r="J357" s="51" t="n">
        <f aca="false">IF(H357&gt;0,SUM(I357+J356),0)</f>
        <v>0</v>
      </c>
      <c r="K357" s="52" t="n">
        <f aca="false">IF(A357&lt;=$E$5*12,$J$11,0)</f>
        <v>0</v>
      </c>
      <c r="M357" s="55"/>
      <c r="Q357" s="56"/>
    </row>
    <row r="358" customFormat="false" ht="15" hidden="false" customHeight="false" outlineLevel="0" collapsed="false">
      <c r="A358" s="50" t="n">
        <v>337</v>
      </c>
      <c r="B358" s="51" t="n">
        <f aca="false">B357-D357</f>
        <v>-7.80260593491355E-008</v>
      </c>
      <c r="C358" s="51" t="n">
        <f aca="false">$E$8/12*B358</f>
        <v>-1.95065148372839E-010</v>
      </c>
      <c r="D358" s="51" t="n">
        <f aca="false">E358-C358</f>
        <v>1.95065148372839E-010</v>
      </c>
      <c r="E358" s="52" t="n">
        <f aca="false">IF(A358&lt;=$E$5*12,$E$10,0)</f>
        <v>0</v>
      </c>
      <c r="F358" s="53" t="n">
        <v>29</v>
      </c>
      <c r="G358" s="51" t="n">
        <v>337</v>
      </c>
      <c r="H358" s="51" t="n">
        <f aca="false">IF(K358&gt;0,H357+I357+K358,0)</f>
        <v>0</v>
      </c>
      <c r="I358" s="52" t="n">
        <f aca="false">IF(K358&gt;0,H358*$J$8/$J$10,0)</f>
        <v>0</v>
      </c>
      <c r="J358" s="51" t="n">
        <f aca="false">IF(H358&gt;0,SUM(I358+J357),0)</f>
        <v>0</v>
      </c>
      <c r="K358" s="52" t="n">
        <f aca="false">IF(A358&lt;=$E$5*12,$J$11,0)</f>
        <v>0</v>
      </c>
      <c r="M358" s="55"/>
      <c r="Q358" s="56"/>
    </row>
    <row r="359" customFormat="false" ht="15" hidden="false" customHeight="false" outlineLevel="0" collapsed="false">
      <c r="A359" s="50" t="n">
        <v>338</v>
      </c>
      <c r="B359" s="51" t="n">
        <f aca="false">B358-D358</f>
        <v>-7.82211244975083E-008</v>
      </c>
      <c r="C359" s="51" t="n">
        <f aca="false">$E$8/12*B359</f>
        <v>-1.95552811243771E-010</v>
      </c>
      <c r="D359" s="51" t="n">
        <f aca="false">E359-C359</f>
        <v>1.95552811243771E-010</v>
      </c>
      <c r="E359" s="52" t="n">
        <f aca="false">IF(A359&lt;=$E$5*12,$E$10,0)</f>
        <v>0</v>
      </c>
      <c r="F359" s="53"/>
      <c r="G359" s="51" t="n">
        <v>338</v>
      </c>
      <c r="H359" s="51" t="n">
        <f aca="false">IF(K359&gt;0,H358+I358+K359,0)</f>
        <v>0</v>
      </c>
      <c r="I359" s="52" t="n">
        <f aca="false">IF(K359&gt;0,H359*$J$8/$J$10,0)</f>
        <v>0</v>
      </c>
      <c r="J359" s="51" t="n">
        <f aca="false">IF(H359&gt;0,SUM(I359+J358),0)</f>
        <v>0</v>
      </c>
      <c r="K359" s="52" t="n">
        <f aca="false">IF(A359&lt;=$E$5*12,$J$11,0)</f>
        <v>0</v>
      </c>
      <c r="M359" s="55"/>
      <c r="Q359" s="56"/>
    </row>
    <row r="360" customFormat="false" ht="15" hidden="false" customHeight="false" outlineLevel="0" collapsed="false">
      <c r="A360" s="50" t="n">
        <v>339</v>
      </c>
      <c r="B360" s="51" t="n">
        <f aca="false">B359-D359</f>
        <v>-7.84166773087521E-008</v>
      </c>
      <c r="C360" s="51" t="n">
        <f aca="false">$E$8/12*B360</f>
        <v>-1.9604169327188E-010</v>
      </c>
      <c r="D360" s="51" t="n">
        <f aca="false">E360-C360</f>
        <v>1.9604169327188E-010</v>
      </c>
      <c r="E360" s="52" t="n">
        <f aca="false">IF(A360&lt;=$E$5*12,$E$10,0)</f>
        <v>0</v>
      </c>
      <c r="F360" s="53"/>
      <c r="G360" s="51" t="n">
        <v>339</v>
      </c>
      <c r="H360" s="51" t="n">
        <f aca="false">IF(K360&gt;0,H359+I359+K360,0)</f>
        <v>0</v>
      </c>
      <c r="I360" s="52" t="n">
        <f aca="false">IF(K360&gt;0,H360*$J$8/$J$10,0)</f>
        <v>0</v>
      </c>
      <c r="J360" s="51" t="n">
        <f aca="false">IF(H360&gt;0,SUM(I360+J359),0)</f>
        <v>0</v>
      </c>
      <c r="K360" s="52" t="n">
        <f aca="false">IF(A360&lt;=$E$5*12,$J$11,0)</f>
        <v>0</v>
      </c>
      <c r="M360" s="55"/>
      <c r="Q360" s="56"/>
    </row>
    <row r="361" customFormat="false" ht="15" hidden="false" customHeight="false" outlineLevel="0" collapsed="false">
      <c r="A361" s="50" t="n">
        <v>340</v>
      </c>
      <c r="B361" s="51" t="n">
        <f aca="false">B360-D360</f>
        <v>-7.8612719002024E-008</v>
      </c>
      <c r="C361" s="51" t="n">
        <f aca="false">$E$8/12*B361</f>
        <v>-1.9653179750506E-010</v>
      </c>
      <c r="D361" s="51" t="n">
        <f aca="false">E361-C361</f>
        <v>1.9653179750506E-010</v>
      </c>
      <c r="E361" s="52" t="n">
        <f aca="false">IF(A361&lt;=$E$5*12,$E$10,0)</f>
        <v>0</v>
      </c>
      <c r="F361" s="53"/>
      <c r="G361" s="51" t="n">
        <v>340</v>
      </c>
      <c r="H361" s="51" t="n">
        <f aca="false">IF(K361&gt;0,H360+I360+K361,0)</f>
        <v>0</v>
      </c>
      <c r="I361" s="52" t="n">
        <f aca="false">IF(K361&gt;0,H361*$J$8/$J$10,0)</f>
        <v>0</v>
      </c>
      <c r="J361" s="51" t="n">
        <f aca="false">IF(H361&gt;0,SUM(I361+J360),0)</f>
        <v>0</v>
      </c>
      <c r="K361" s="52" t="n">
        <f aca="false">IF(A361&lt;=$E$5*12,$J$11,0)</f>
        <v>0</v>
      </c>
      <c r="M361" s="55"/>
      <c r="Q361" s="56"/>
    </row>
    <row r="362" customFormat="false" ht="15" hidden="false" customHeight="false" outlineLevel="0" collapsed="false">
      <c r="A362" s="50" t="n">
        <v>341</v>
      </c>
      <c r="B362" s="51" t="n">
        <f aca="false">B361-D361</f>
        <v>-7.8809250799529E-008</v>
      </c>
      <c r="C362" s="51" t="n">
        <f aca="false">$E$8/12*B362</f>
        <v>-1.97023126998823E-010</v>
      </c>
      <c r="D362" s="51" t="n">
        <f aca="false">E362-C362</f>
        <v>1.97023126998823E-010</v>
      </c>
      <c r="E362" s="52" t="n">
        <f aca="false">IF(A362&lt;=$E$5*12,$E$10,0)</f>
        <v>0</v>
      </c>
      <c r="F362" s="53"/>
      <c r="G362" s="51" t="n">
        <v>341</v>
      </c>
      <c r="H362" s="51" t="n">
        <f aca="false">IF(K362&gt;0,H361+I361+K362,0)</f>
        <v>0</v>
      </c>
      <c r="I362" s="52" t="n">
        <f aca="false">IF(K362&gt;0,H362*$J$8/$J$10,0)</f>
        <v>0</v>
      </c>
      <c r="J362" s="51" t="n">
        <f aca="false">IF(H362&gt;0,SUM(I362+J361),0)</f>
        <v>0</v>
      </c>
      <c r="K362" s="52" t="n">
        <f aca="false">IF(A362&lt;=$E$5*12,$J$11,0)</f>
        <v>0</v>
      </c>
      <c r="M362" s="55"/>
      <c r="Q362" s="56"/>
    </row>
    <row r="363" customFormat="false" ht="15" hidden="false" customHeight="false" outlineLevel="0" collapsed="false">
      <c r="A363" s="50" t="n">
        <v>342</v>
      </c>
      <c r="B363" s="51" t="n">
        <f aca="false">B362-D362</f>
        <v>-7.90062739265278E-008</v>
      </c>
      <c r="C363" s="51" t="n">
        <f aca="false">$E$8/12*B363</f>
        <v>-1.9751568481632E-010</v>
      </c>
      <c r="D363" s="51" t="n">
        <f aca="false">E363-C363</f>
        <v>1.9751568481632E-010</v>
      </c>
      <c r="E363" s="52" t="n">
        <f aca="false">IF(A363&lt;=$E$5*12,$E$10,0)</f>
        <v>0</v>
      </c>
      <c r="F363" s="53"/>
      <c r="G363" s="51" t="n">
        <v>342</v>
      </c>
      <c r="H363" s="51" t="n">
        <f aca="false">IF(K363&gt;0,H362+I362+K363,0)</f>
        <v>0</v>
      </c>
      <c r="I363" s="52" t="n">
        <f aca="false">IF(K363&gt;0,H363*$J$8/$J$10,0)</f>
        <v>0</v>
      </c>
      <c r="J363" s="51" t="n">
        <f aca="false">IF(H363&gt;0,SUM(I363+J362),0)</f>
        <v>0</v>
      </c>
      <c r="K363" s="52" t="n">
        <f aca="false">IF(A363&lt;=$E$5*12,$J$11,0)</f>
        <v>0</v>
      </c>
      <c r="M363" s="55"/>
      <c r="Q363" s="56"/>
    </row>
    <row r="364" customFormat="false" ht="15" hidden="false" customHeight="false" outlineLevel="0" collapsed="false">
      <c r="A364" s="50" t="n">
        <v>343</v>
      </c>
      <c r="B364" s="51" t="n">
        <f aca="false">B363-D363</f>
        <v>-7.92037896113442E-008</v>
      </c>
      <c r="C364" s="51" t="n">
        <f aca="false">$E$8/12*B364</f>
        <v>-1.9800947402836E-010</v>
      </c>
      <c r="D364" s="51" t="n">
        <f aca="false">E364-C364</f>
        <v>1.9800947402836E-010</v>
      </c>
      <c r="E364" s="52" t="n">
        <f aca="false">IF(A364&lt;=$E$5*12,$E$10,0)</f>
        <v>0</v>
      </c>
      <c r="F364" s="53"/>
      <c r="G364" s="51" t="n">
        <v>343</v>
      </c>
      <c r="H364" s="51" t="n">
        <f aca="false">IF(K364&gt;0,H363+I363+K364,0)</f>
        <v>0</v>
      </c>
      <c r="I364" s="52" t="n">
        <f aca="false">IF(K364&gt;0,H364*$J$8/$J$10,0)</f>
        <v>0</v>
      </c>
      <c r="J364" s="51" t="n">
        <f aca="false">IF(H364&gt;0,SUM(I364+J363),0)</f>
        <v>0</v>
      </c>
      <c r="K364" s="52" t="n">
        <f aca="false">IF(A364&lt;=$E$5*12,$J$11,0)</f>
        <v>0</v>
      </c>
      <c r="M364" s="55"/>
      <c r="Q364" s="56"/>
    </row>
    <row r="365" customFormat="false" ht="15" hidden="false" customHeight="false" outlineLevel="0" collapsed="false">
      <c r="A365" s="50" t="n">
        <v>344</v>
      </c>
      <c r="B365" s="51" t="n">
        <f aca="false">B364-D364</f>
        <v>-7.94017990853725E-008</v>
      </c>
      <c r="C365" s="51" t="n">
        <f aca="false">$E$8/12*B365</f>
        <v>-1.98504497713431E-010</v>
      </c>
      <c r="D365" s="51" t="n">
        <f aca="false">E365-C365</f>
        <v>1.98504497713431E-010</v>
      </c>
      <c r="E365" s="52" t="n">
        <f aca="false">IF(A365&lt;=$E$5*12,$E$10,0)</f>
        <v>0</v>
      </c>
      <c r="F365" s="53"/>
      <c r="G365" s="51" t="n">
        <v>344</v>
      </c>
      <c r="H365" s="51" t="n">
        <f aca="false">IF(K365&gt;0,H364+I364+K365,0)</f>
        <v>0</v>
      </c>
      <c r="I365" s="52" t="n">
        <f aca="false">IF(K365&gt;0,H365*$J$8/$J$10,0)</f>
        <v>0</v>
      </c>
      <c r="J365" s="51" t="n">
        <f aca="false">IF(H365&gt;0,SUM(I365+J364),0)</f>
        <v>0</v>
      </c>
      <c r="K365" s="52" t="n">
        <f aca="false">IF(A365&lt;=$E$5*12,$J$11,0)</f>
        <v>0</v>
      </c>
      <c r="M365" s="55"/>
      <c r="Q365" s="56"/>
    </row>
    <row r="366" customFormat="false" ht="15" hidden="false" customHeight="false" outlineLevel="0" collapsed="false">
      <c r="A366" s="50" t="n">
        <v>345</v>
      </c>
      <c r="B366" s="51" t="n">
        <f aca="false">B365-D365</f>
        <v>-7.9600303583086E-008</v>
      </c>
      <c r="C366" s="51" t="n">
        <f aca="false">$E$8/12*B366</f>
        <v>-1.99000758957715E-010</v>
      </c>
      <c r="D366" s="51" t="n">
        <f aca="false">E366-C366</f>
        <v>1.99000758957715E-010</v>
      </c>
      <c r="E366" s="52" t="n">
        <f aca="false">IF(A366&lt;=$E$5*12,$E$10,0)</f>
        <v>0</v>
      </c>
      <c r="F366" s="53"/>
      <c r="G366" s="51" t="n">
        <v>345</v>
      </c>
      <c r="H366" s="51" t="n">
        <f aca="false">IF(K366&gt;0,H365+I365+K366,0)</f>
        <v>0</v>
      </c>
      <c r="I366" s="52" t="n">
        <f aca="false">IF(K366&gt;0,H366*$J$8/$J$10,0)</f>
        <v>0</v>
      </c>
      <c r="J366" s="51" t="n">
        <f aca="false">IF(H366&gt;0,SUM(I366+J365),0)</f>
        <v>0</v>
      </c>
      <c r="K366" s="52" t="n">
        <f aca="false">IF(A366&lt;=$E$5*12,$J$11,0)</f>
        <v>0</v>
      </c>
      <c r="M366" s="55"/>
      <c r="Q366" s="56"/>
    </row>
    <row r="367" customFormat="false" ht="15" hidden="false" customHeight="false" outlineLevel="0" collapsed="false">
      <c r="A367" s="50" t="n">
        <v>346</v>
      </c>
      <c r="B367" s="51" t="n">
        <f aca="false">B366-D366</f>
        <v>-7.97993043420437E-008</v>
      </c>
      <c r="C367" s="51" t="n">
        <f aca="false">$E$8/12*B367</f>
        <v>-1.99498260855109E-010</v>
      </c>
      <c r="D367" s="51" t="n">
        <f aca="false">E367-C367</f>
        <v>1.99498260855109E-010</v>
      </c>
      <c r="E367" s="52" t="n">
        <f aca="false">IF(A367&lt;=$E$5*12,$E$10,0)</f>
        <v>0</v>
      </c>
      <c r="F367" s="53"/>
      <c r="G367" s="51" t="n">
        <v>346</v>
      </c>
      <c r="H367" s="51" t="n">
        <f aca="false">IF(K367&gt;0,H366+I366+K367,0)</f>
        <v>0</v>
      </c>
      <c r="I367" s="52" t="n">
        <f aca="false">IF(K367&gt;0,H367*$J$8/$J$10,0)</f>
        <v>0</v>
      </c>
      <c r="J367" s="51" t="n">
        <f aca="false">IF(H367&gt;0,SUM(I367+J366),0)</f>
        <v>0</v>
      </c>
      <c r="K367" s="52" t="n">
        <f aca="false">IF(A367&lt;=$E$5*12,$J$11,0)</f>
        <v>0</v>
      </c>
      <c r="M367" s="55"/>
      <c r="Q367" s="56"/>
    </row>
    <row r="368" customFormat="false" ht="15" hidden="false" customHeight="false" outlineLevel="0" collapsed="false">
      <c r="A368" s="50" t="n">
        <v>347</v>
      </c>
      <c r="B368" s="51" t="n">
        <f aca="false">B367-D367</f>
        <v>-7.99988026028988E-008</v>
      </c>
      <c r="C368" s="51" t="n">
        <f aca="false">$E$8/12*B368</f>
        <v>-1.99997006507247E-010</v>
      </c>
      <c r="D368" s="51" t="n">
        <f aca="false">E368-C368</f>
        <v>1.99997006507247E-010</v>
      </c>
      <c r="E368" s="52" t="n">
        <f aca="false">IF(A368&lt;=$E$5*12,$E$10,0)</f>
        <v>0</v>
      </c>
      <c r="F368" s="53"/>
      <c r="G368" s="51" t="n">
        <v>347</v>
      </c>
      <c r="H368" s="51" t="n">
        <f aca="false">IF(K368&gt;0,H367+I367+K368,0)</f>
        <v>0</v>
      </c>
      <c r="I368" s="52" t="n">
        <f aca="false">IF(K368&gt;0,H368*$J$8/$J$10,0)</f>
        <v>0</v>
      </c>
      <c r="J368" s="51" t="n">
        <f aca="false">IF(H368&gt;0,SUM(I368+J367),0)</f>
        <v>0</v>
      </c>
      <c r="K368" s="52" t="n">
        <f aca="false">IF(A368&lt;=$E$5*12,$J$11,0)</f>
        <v>0</v>
      </c>
      <c r="M368" s="55"/>
      <c r="Q368" s="56"/>
    </row>
    <row r="369" customFormat="false" ht="15" hidden="false" customHeight="false" outlineLevel="0" collapsed="false">
      <c r="A369" s="50" t="n">
        <v>348</v>
      </c>
      <c r="B369" s="51" t="n">
        <f aca="false">B368-D368</f>
        <v>-8.0198799609406E-008</v>
      </c>
      <c r="C369" s="51" t="n">
        <f aca="false">$E$8/12*B369</f>
        <v>-2.00496999023515E-010</v>
      </c>
      <c r="D369" s="51" t="n">
        <f aca="false">E369-C369</f>
        <v>2.00496999023515E-010</v>
      </c>
      <c r="E369" s="52" t="n">
        <f aca="false">IF(A369&lt;=$E$5*12,$E$10,0)</f>
        <v>0</v>
      </c>
      <c r="F369" s="53"/>
      <c r="G369" s="51" t="n">
        <v>348</v>
      </c>
      <c r="H369" s="51" t="n">
        <f aca="false">IF(K369&gt;0,H368+I368+K369,0)</f>
        <v>0</v>
      </c>
      <c r="I369" s="52" t="n">
        <f aca="false">IF(K369&gt;0,H369*$J$8/$J$10,0)</f>
        <v>0</v>
      </c>
      <c r="J369" s="51" t="n">
        <f aca="false">IF(H369&gt;0,SUM(I369+J368),0)</f>
        <v>0</v>
      </c>
      <c r="K369" s="52" t="n">
        <f aca="false">IF(A369&lt;=$E$5*12,$J$11,0)</f>
        <v>0</v>
      </c>
      <c r="M369" s="55"/>
      <c r="Q369" s="56"/>
    </row>
    <row r="370" customFormat="false" ht="15" hidden="false" customHeight="false" outlineLevel="0" collapsed="false">
      <c r="A370" s="50" t="n">
        <v>349</v>
      </c>
      <c r="B370" s="51" t="n">
        <f aca="false">B369-D369</f>
        <v>-8.03992966084296E-008</v>
      </c>
      <c r="C370" s="51" t="n">
        <f aca="false">$E$8/12*B370</f>
        <v>-2.00998241521074E-010</v>
      </c>
      <c r="D370" s="51" t="n">
        <f aca="false">E370-C370</f>
        <v>2.00998241521074E-010</v>
      </c>
      <c r="E370" s="52" t="n">
        <f aca="false">IF(A370&lt;=$E$5*12,$E$10,0)</f>
        <v>0</v>
      </c>
      <c r="F370" s="53" t="n">
        <v>30</v>
      </c>
      <c r="G370" s="51" t="n">
        <v>349</v>
      </c>
      <c r="H370" s="51" t="n">
        <f aca="false">IF(K370&gt;0,H369+I369+K370,0)</f>
        <v>0</v>
      </c>
      <c r="I370" s="52" t="n">
        <f aca="false">IF(K370&gt;0,H370*$J$8/$J$10,0)</f>
        <v>0</v>
      </c>
      <c r="J370" s="51" t="n">
        <f aca="false">IF(H370&gt;0,SUM(I370+J369),0)</f>
        <v>0</v>
      </c>
      <c r="K370" s="52" t="n">
        <f aca="false">IF(A370&lt;=$E$5*12,$J$11,0)</f>
        <v>0</v>
      </c>
      <c r="M370" s="55"/>
      <c r="Q370" s="56"/>
    </row>
    <row r="371" customFormat="false" ht="15" hidden="false" customHeight="false" outlineLevel="0" collapsed="false">
      <c r="A371" s="50" t="n">
        <v>350</v>
      </c>
      <c r="B371" s="51" t="n">
        <f aca="false">B370-D370</f>
        <v>-8.06002948499506E-008</v>
      </c>
      <c r="C371" s="51" t="n">
        <f aca="false">$E$8/12*B371</f>
        <v>-2.01500737124877E-010</v>
      </c>
      <c r="D371" s="51" t="n">
        <f aca="false">E371-C371</f>
        <v>2.01500737124877E-010</v>
      </c>
      <c r="E371" s="52" t="n">
        <f aca="false">IF(A371&lt;=$E$5*12,$E$10,0)</f>
        <v>0</v>
      </c>
      <c r="F371" s="53"/>
      <c r="G371" s="51" t="n">
        <v>350</v>
      </c>
      <c r="H371" s="51" t="n">
        <f aca="false">IF(K371&gt;0,H370+I370+K371,0)</f>
        <v>0</v>
      </c>
      <c r="I371" s="52" t="n">
        <f aca="false">IF(K371&gt;0,H371*$J$8/$J$10,0)</f>
        <v>0</v>
      </c>
      <c r="J371" s="51" t="n">
        <f aca="false">IF(H371&gt;0,SUM(I371+J370),0)</f>
        <v>0</v>
      </c>
      <c r="K371" s="52" t="n">
        <f aca="false">IF(A371&lt;=$E$5*12,$J$11,0)</f>
        <v>0</v>
      </c>
      <c r="M371" s="55"/>
      <c r="Q371" s="56"/>
    </row>
    <row r="372" customFormat="false" ht="15" hidden="false" customHeight="false" outlineLevel="0" collapsed="false">
      <c r="A372" s="50" t="n">
        <v>351</v>
      </c>
      <c r="B372" s="51" t="n">
        <f aca="false">B371-D371</f>
        <v>-8.08017955870755E-008</v>
      </c>
      <c r="C372" s="51" t="n">
        <f aca="false">$E$8/12*B372</f>
        <v>-2.02004488967689E-010</v>
      </c>
      <c r="D372" s="51" t="n">
        <f aca="false">E372-C372</f>
        <v>2.02004488967689E-010</v>
      </c>
      <c r="E372" s="52" t="n">
        <f aca="false">IF(A372&lt;=$E$5*12,$E$10,0)</f>
        <v>0</v>
      </c>
      <c r="F372" s="53"/>
      <c r="G372" s="51" t="n">
        <v>351</v>
      </c>
      <c r="H372" s="51" t="n">
        <f aca="false">IF(K372&gt;0,H371+I371+K372,0)</f>
        <v>0</v>
      </c>
      <c r="I372" s="52" t="n">
        <f aca="false">IF(K372&gt;0,H372*$J$8/$J$10,0)</f>
        <v>0</v>
      </c>
      <c r="J372" s="51" t="n">
        <f aca="false">IF(H372&gt;0,SUM(I372+J371),0)</f>
        <v>0</v>
      </c>
      <c r="K372" s="52" t="n">
        <f aca="false">IF(A372&lt;=$E$5*12,$J$11,0)</f>
        <v>0</v>
      </c>
      <c r="M372" s="55"/>
      <c r="Q372" s="56"/>
    </row>
    <row r="373" customFormat="false" ht="15" hidden="false" customHeight="false" outlineLevel="0" collapsed="false">
      <c r="A373" s="50" t="n">
        <v>352</v>
      </c>
      <c r="B373" s="51" t="n">
        <f aca="false">B372-D372</f>
        <v>-8.10038000760432E-008</v>
      </c>
      <c r="C373" s="51" t="n">
        <f aca="false">$E$8/12*B373</f>
        <v>-2.02509500190108E-010</v>
      </c>
      <c r="D373" s="51" t="n">
        <f aca="false">E373-C373</f>
        <v>2.02509500190108E-010</v>
      </c>
      <c r="E373" s="52" t="n">
        <f aca="false">IF(A373&lt;=$E$5*12,$E$10,0)</f>
        <v>0</v>
      </c>
      <c r="F373" s="53"/>
      <c r="G373" s="51" t="n">
        <v>352</v>
      </c>
      <c r="H373" s="51" t="n">
        <f aca="false">IF(K373&gt;0,H372+I372+K373,0)</f>
        <v>0</v>
      </c>
      <c r="I373" s="52" t="n">
        <f aca="false">IF(K373&gt;0,H373*$J$8/$J$10,0)</f>
        <v>0</v>
      </c>
      <c r="J373" s="51" t="n">
        <f aca="false">IF(H373&gt;0,SUM(I373+J372),0)</f>
        <v>0</v>
      </c>
      <c r="K373" s="52" t="n">
        <f aca="false">IF(A373&lt;=$E$5*12,$J$11,0)</f>
        <v>0</v>
      </c>
      <c r="M373" s="55"/>
      <c r="Q373" s="56"/>
    </row>
    <row r="374" customFormat="false" ht="15" hidden="false" customHeight="false" outlineLevel="0" collapsed="false">
      <c r="A374" s="50" t="n">
        <v>353</v>
      </c>
      <c r="B374" s="51" t="n">
        <f aca="false">B373-D373</f>
        <v>-8.12063095762333E-008</v>
      </c>
      <c r="C374" s="51" t="n">
        <f aca="false">$E$8/12*B374</f>
        <v>-2.03015773940583E-010</v>
      </c>
      <c r="D374" s="51" t="n">
        <f aca="false">E374-C374</f>
        <v>2.03015773940583E-010</v>
      </c>
      <c r="E374" s="52" t="n">
        <f aca="false">IF(A374&lt;=$E$5*12,$E$10,0)</f>
        <v>0</v>
      </c>
      <c r="F374" s="53"/>
      <c r="G374" s="51" t="n">
        <v>353</v>
      </c>
      <c r="H374" s="51" t="n">
        <f aca="false">IF(K374&gt;0,H373+I373+K374,0)</f>
        <v>0</v>
      </c>
      <c r="I374" s="52" t="n">
        <f aca="false">IF(K374&gt;0,H374*$J$8/$J$10,0)</f>
        <v>0</v>
      </c>
      <c r="J374" s="51" t="n">
        <f aca="false">IF(H374&gt;0,SUM(I374+J373),0)</f>
        <v>0</v>
      </c>
      <c r="K374" s="52" t="n">
        <f aca="false">IF(A374&lt;=$E$5*12,$J$11,0)</f>
        <v>0</v>
      </c>
      <c r="M374" s="55"/>
      <c r="Q374" s="56"/>
    </row>
    <row r="375" customFormat="false" ht="15" hidden="false" customHeight="false" outlineLevel="0" collapsed="false">
      <c r="A375" s="50" t="n">
        <v>354</v>
      </c>
      <c r="B375" s="51" t="n">
        <f aca="false">B374-D374</f>
        <v>-8.14093253501739E-008</v>
      </c>
      <c r="C375" s="51" t="n">
        <f aca="false">$E$8/12*B375</f>
        <v>-2.03523313375435E-010</v>
      </c>
      <c r="D375" s="51" t="n">
        <f aca="false">E375-C375</f>
        <v>2.03523313375435E-010</v>
      </c>
      <c r="E375" s="52" t="n">
        <f aca="false">IF(A375&lt;=$E$5*12,$E$10,0)</f>
        <v>0</v>
      </c>
      <c r="F375" s="53"/>
      <c r="G375" s="51" t="n">
        <v>354</v>
      </c>
      <c r="H375" s="51" t="n">
        <f aca="false">IF(K375&gt;0,H374+I374+K375,0)</f>
        <v>0</v>
      </c>
      <c r="I375" s="52" t="n">
        <f aca="false">IF(K375&gt;0,H375*$J$8/$J$10,0)</f>
        <v>0</v>
      </c>
      <c r="J375" s="51" t="n">
        <f aca="false">IF(H375&gt;0,SUM(I375+J374),0)</f>
        <v>0</v>
      </c>
      <c r="K375" s="52" t="n">
        <f aca="false">IF(A375&lt;=$E$5*12,$J$11,0)</f>
        <v>0</v>
      </c>
      <c r="M375" s="55"/>
      <c r="Q375" s="56"/>
    </row>
    <row r="376" customFormat="false" ht="15" hidden="false" customHeight="false" outlineLevel="0" collapsed="false">
      <c r="A376" s="50" t="n">
        <v>355</v>
      </c>
      <c r="B376" s="51" t="n">
        <f aca="false">B375-D375</f>
        <v>-8.16128486635493E-008</v>
      </c>
      <c r="C376" s="51" t="n">
        <f aca="false">$E$8/12*B376</f>
        <v>-2.04032121658873E-010</v>
      </c>
      <c r="D376" s="51" t="n">
        <f aca="false">E376-C376</f>
        <v>2.04032121658873E-010</v>
      </c>
      <c r="E376" s="52" t="n">
        <f aca="false">IF(A376&lt;=$E$5*12,$E$10,0)</f>
        <v>0</v>
      </c>
      <c r="F376" s="53"/>
      <c r="G376" s="51" t="n">
        <v>355</v>
      </c>
      <c r="H376" s="51" t="n">
        <f aca="false">IF(K376&gt;0,H375+I375+K376,0)</f>
        <v>0</v>
      </c>
      <c r="I376" s="52" t="n">
        <f aca="false">IF(K376&gt;0,H376*$J$8/$J$10,0)</f>
        <v>0</v>
      </c>
      <c r="J376" s="51" t="n">
        <f aca="false">IF(H376&gt;0,SUM(I376+J375),0)</f>
        <v>0</v>
      </c>
      <c r="K376" s="52" t="n">
        <f aca="false">IF(A376&lt;=$E$5*12,$J$11,0)</f>
        <v>0</v>
      </c>
      <c r="M376" s="55"/>
      <c r="Q376" s="56"/>
    </row>
    <row r="377" customFormat="false" ht="15" hidden="false" customHeight="false" outlineLevel="0" collapsed="false">
      <c r="A377" s="50" t="n">
        <v>356</v>
      </c>
      <c r="B377" s="51" t="n">
        <f aca="false">B376-D376</f>
        <v>-8.18168807852082E-008</v>
      </c>
      <c r="C377" s="51" t="n">
        <f aca="false">$E$8/12*B377</f>
        <v>-2.04542201963021E-010</v>
      </c>
      <c r="D377" s="51" t="n">
        <f aca="false">E377-C377</f>
        <v>2.04542201963021E-010</v>
      </c>
      <c r="E377" s="52" t="n">
        <f aca="false">IF(A377&lt;=$E$5*12,$E$10,0)</f>
        <v>0</v>
      </c>
      <c r="F377" s="53"/>
      <c r="G377" s="51" t="n">
        <v>356</v>
      </c>
      <c r="H377" s="51" t="n">
        <f aca="false">IF(K377&gt;0,H376+I376+K377,0)</f>
        <v>0</v>
      </c>
      <c r="I377" s="52" t="n">
        <f aca="false">IF(K377&gt;0,H377*$J$8/$J$10,0)</f>
        <v>0</v>
      </c>
      <c r="J377" s="51" t="n">
        <f aca="false">IF(H377&gt;0,SUM(I377+J376),0)</f>
        <v>0</v>
      </c>
      <c r="K377" s="52" t="n">
        <f aca="false">IF(A377&lt;=$E$5*12,$J$11,0)</f>
        <v>0</v>
      </c>
      <c r="M377" s="55"/>
      <c r="Q377" s="56"/>
    </row>
    <row r="378" customFormat="false" ht="15" hidden="false" customHeight="false" outlineLevel="0" collapsed="false">
      <c r="A378" s="50" t="n">
        <v>357</v>
      </c>
      <c r="B378" s="51" t="n">
        <f aca="false">B377-D377</f>
        <v>-8.20214229871712E-008</v>
      </c>
      <c r="C378" s="51" t="n">
        <f aca="false">$E$8/12*B378</f>
        <v>-2.05053557467928E-010</v>
      </c>
      <c r="D378" s="51" t="n">
        <f aca="false">E378-C378</f>
        <v>2.05053557467928E-010</v>
      </c>
      <c r="E378" s="52" t="n">
        <f aca="false">IF(A378&lt;=$E$5*12,$E$10,0)</f>
        <v>0</v>
      </c>
      <c r="F378" s="53"/>
      <c r="G378" s="51" t="n">
        <v>357</v>
      </c>
      <c r="H378" s="51" t="n">
        <f aca="false">IF(K378&gt;0,H377+I377+K378,0)</f>
        <v>0</v>
      </c>
      <c r="I378" s="52" t="n">
        <f aca="false">IF(K378&gt;0,H378*$J$8/$J$10,0)</f>
        <v>0</v>
      </c>
      <c r="J378" s="51" t="n">
        <f aca="false">IF(H378&gt;0,SUM(I378+J377),0)</f>
        <v>0</v>
      </c>
      <c r="K378" s="52" t="n">
        <f aca="false">IF(A378&lt;=$E$5*12,$J$11,0)</f>
        <v>0</v>
      </c>
      <c r="M378" s="55"/>
      <c r="Q378" s="56"/>
    </row>
    <row r="379" customFormat="false" ht="15" hidden="false" customHeight="false" outlineLevel="0" collapsed="false">
      <c r="A379" s="50" t="n">
        <v>358</v>
      </c>
      <c r="B379" s="51" t="n">
        <f aca="false">B378-D378</f>
        <v>-8.22264765446392E-008</v>
      </c>
      <c r="C379" s="51" t="n">
        <f aca="false">$E$8/12*B379</f>
        <v>-2.05566191361598E-010</v>
      </c>
      <c r="D379" s="51" t="n">
        <f aca="false">E379-C379</f>
        <v>2.05566191361598E-010</v>
      </c>
      <c r="E379" s="52" t="n">
        <f aca="false">IF(A379&lt;=$E$5*12,$E$10,0)</f>
        <v>0</v>
      </c>
      <c r="F379" s="53"/>
      <c r="G379" s="51" t="n">
        <v>358</v>
      </c>
      <c r="H379" s="51" t="n">
        <f aca="false">IF(K379&gt;0,H378+I378+K379,0)</f>
        <v>0</v>
      </c>
      <c r="I379" s="52" t="n">
        <f aca="false">IF(K379&gt;0,H379*$J$8/$J$10,0)</f>
        <v>0</v>
      </c>
      <c r="J379" s="51" t="n">
        <f aca="false">IF(H379&gt;0,SUM(I379+J378),0)</f>
        <v>0</v>
      </c>
      <c r="K379" s="52" t="n">
        <f aca="false">IF(A379&lt;=$E$5*12,$J$11,0)</f>
        <v>0</v>
      </c>
      <c r="M379" s="55"/>
      <c r="Q379" s="56"/>
    </row>
    <row r="380" customFormat="false" ht="15" hidden="false" customHeight="false" outlineLevel="0" collapsed="false">
      <c r="A380" s="50" t="n">
        <v>359</v>
      </c>
      <c r="B380" s="51" t="n">
        <f aca="false">B379-D379</f>
        <v>-8.24320427360008E-008</v>
      </c>
      <c r="C380" s="51" t="n">
        <f aca="false">$E$8/12*B380</f>
        <v>-2.06080106840002E-010</v>
      </c>
      <c r="D380" s="51" t="n">
        <f aca="false">E380-C380</f>
        <v>2.06080106840002E-010</v>
      </c>
      <c r="E380" s="52" t="n">
        <f aca="false">IF(A380&lt;=$E$5*12,$E$10,0)</f>
        <v>0</v>
      </c>
      <c r="F380" s="53"/>
      <c r="G380" s="51" t="n">
        <v>359</v>
      </c>
      <c r="H380" s="51" t="n">
        <f aca="false">IF(K380&gt;0,H379+I379+K380,0)</f>
        <v>0</v>
      </c>
      <c r="I380" s="52" t="n">
        <f aca="false">IF(K380&gt;0,H380*$J$8/$J$10,0)</f>
        <v>0</v>
      </c>
      <c r="J380" s="51" t="n">
        <f aca="false">IF(H380&gt;0,SUM(I380+J379),0)</f>
        <v>0</v>
      </c>
      <c r="K380" s="52" t="n">
        <f aca="false">IF(A380&lt;=$E$5*12,$J$11,0)</f>
        <v>0</v>
      </c>
      <c r="M380" s="55"/>
      <c r="Q380" s="56"/>
    </row>
    <row r="381" customFormat="false" ht="15" hidden="false" customHeight="false" outlineLevel="0" collapsed="false">
      <c r="A381" s="50" t="n">
        <v>360</v>
      </c>
      <c r="B381" s="51"/>
      <c r="C381" s="51"/>
      <c r="D381" s="51" t="n">
        <f aca="false">E381-C381</f>
        <v>0</v>
      </c>
      <c r="E381" s="52" t="n">
        <f aca="false">IF(A381&lt;=$E$5*12,$E$10,0)</f>
        <v>0</v>
      </c>
      <c r="F381" s="53"/>
      <c r="G381" s="51" t="n">
        <v>360</v>
      </c>
      <c r="H381" s="51" t="n">
        <f aca="false">IF(K381&gt;0,H380+I380+K381,0)</f>
        <v>0</v>
      </c>
      <c r="I381" s="52" t="n">
        <f aca="false">IF(K381&gt;0,H381*$J$8/$J$10,0)</f>
        <v>0</v>
      </c>
      <c r="J381" s="51" t="n">
        <f aca="false">IF(H381&gt;0,SUM(I381+J380),0)</f>
        <v>0</v>
      </c>
      <c r="K381" s="52" t="n">
        <f aca="false">IF(A381&lt;=$E$5*12,$J$11,0)</f>
        <v>0</v>
      </c>
      <c r="M381" s="55"/>
      <c r="Q381" s="56"/>
    </row>
  </sheetData>
  <mergeCells count="11">
    <mergeCell ref="A1:K1"/>
    <mergeCell ref="B3:E3"/>
    <mergeCell ref="G3:J3"/>
    <mergeCell ref="B11:C11"/>
    <mergeCell ref="B13:C13"/>
    <mergeCell ref="B15:C15"/>
    <mergeCell ref="B16:D16"/>
    <mergeCell ref="H19:H21"/>
    <mergeCell ref="I20:I21"/>
    <mergeCell ref="J20:J21"/>
    <mergeCell ref="P20:P2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tabColor rgb="00FFFFFF"/>
    <pageSetUpPr fitToPage="false"/>
  </sheetPr>
  <dimension ref="A2:P79"/>
  <sheetViews>
    <sheetView windowProtection="false" showFormulas="false" showGridLines="true" showRowColHeaders="true" showZeros="true" rightToLeft="false" tabSelected="false" showOutlineSymbols="true" defaultGridColor="true" view="normal" topLeftCell="A19" colorId="64" zoomScale="100" zoomScaleNormal="100" zoomScalePageLayoutView="100" workbookViewId="0">
      <selection pane="topLeft" activeCell="A57" activeCellId="0" sqref="A57"/>
    </sheetView>
  </sheetViews>
  <sheetFormatPr defaultRowHeight="15"/>
  <cols>
    <col collapsed="false" hidden="false" max="1" min="1" style="0" width="21.5748987854251"/>
    <col collapsed="false" hidden="false" max="2" min="2" style="0" width="10.1417004048583"/>
    <col collapsed="false" hidden="false" max="3" min="3" style="0" width="7.85425101214575"/>
    <col collapsed="false" hidden="false" max="4" min="4" style="0" width="10.2834008097166"/>
    <col collapsed="false" hidden="false" max="5" min="5" style="0" width="5.71255060728745"/>
    <col collapsed="false" hidden="false" max="6" min="6" style="0" width="10.8542510121457"/>
    <col collapsed="false" hidden="false" max="7" min="7" style="0" width="7.71255060728745"/>
    <col collapsed="false" hidden="false" max="8" min="8" style="0" width="10.1417004048583"/>
    <col collapsed="false" hidden="false" max="1025" min="9" style="0" width="8.57085020242915"/>
  </cols>
  <sheetData>
    <row r="2" customFormat="false" ht="15" hidden="false" customHeight="false" outlineLevel="0" collapsed="false">
      <c r="A2" s="57" t="s">
        <v>28</v>
      </c>
      <c r="M2" s="46"/>
    </row>
    <row r="3" customFormat="false" ht="15" hidden="false" customHeight="false" outlineLevel="0" collapsed="false">
      <c r="A3" s="46"/>
      <c r="M3" s="46"/>
    </row>
    <row r="4" customFormat="false" ht="15" hidden="false" customHeight="false" outlineLevel="0" collapsed="false">
      <c r="A4" s="57" t="s">
        <v>29</v>
      </c>
      <c r="M4" s="46"/>
    </row>
    <row r="6" customFormat="false" ht="15.75" hidden="false" customHeight="true" outlineLevel="0" collapsed="false">
      <c r="A6" s="58" t="s">
        <v>30</v>
      </c>
      <c r="J6" s="59" t="s">
        <v>31</v>
      </c>
      <c r="K6" s="59"/>
      <c r="L6" s="59"/>
      <c r="M6" s="59"/>
      <c r="N6" s="59"/>
      <c r="O6" s="59"/>
    </row>
    <row r="7" customFormat="false" ht="15" hidden="false" customHeight="false" outlineLevel="0" collapsed="false">
      <c r="A7" s="0" t="s">
        <v>32</v>
      </c>
      <c r="J7" s="59"/>
      <c r="K7" s="59"/>
      <c r="L7" s="59"/>
      <c r="M7" s="59"/>
      <c r="N7" s="59"/>
      <c r="O7" s="59"/>
    </row>
    <row r="8" customFormat="false" ht="15" hidden="false" customHeight="false" outlineLevel="0" collapsed="false">
      <c r="A8" s="8"/>
      <c r="J8" s="59"/>
      <c r="K8" s="59"/>
      <c r="L8" s="59"/>
      <c r="M8" s="59"/>
      <c r="N8" s="59"/>
      <c r="O8" s="59"/>
    </row>
    <row r="9" customFormat="false" ht="15" hidden="false" customHeight="false" outlineLevel="0" collapsed="false">
      <c r="A9" s="60" t="s">
        <v>33</v>
      </c>
      <c r="B9" s="12"/>
      <c r="C9" s="12"/>
      <c r="D9" s="61" t="n">
        <v>15312</v>
      </c>
      <c r="F9" s="62" t="s">
        <v>34</v>
      </c>
      <c r="G9" s="63" t="s">
        <v>35</v>
      </c>
      <c r="H9" s="64" t="s">
        <v>36</v>
      </c>
      <c r="J9" s="59"/>
      <c r="K9" s="59"/>
      <c r="L9" s="59"/>
      <c r="M9" s="59"/>
      <c r="N9" s="59"/>
      <c r="O9" s="59"/>
    </row>
    <row r="10" customFormat="false" ht="15" hidden="false" customHeight="false" outlineLevel="0" collapsed="false">
      <c r="A10" s="65" t="s">
        <v>37</v>
      </c>
      <c r="B10" s="5"/>
      <c r="C10" s="5"/>
      <c r="D10" s="66" t="n">
        <f aca="false">D9*10*12</f>
        <v>1837440</v>
      </c>
      <c r="F10" s="67" t="n">
        <v>2003</v>
      </c>
      <c r="G10" s="68" t="n">
        <v>0.001</v>
      </c>
      <c r="H10" s="69" t="n">
        <v>0.0227</v>
      </c>
      <c r="J10" s="59"/>
      <c r="K10" s="59"/>
      <c r="L10" s="59"/>
      <c r="M10" s="59"/>
      <c r="N10" s="59"/>
      <c r="O10" s="59"/>
    </row>
    <row r="11" customFormat="false" ht="15" hidden="false" customHeight="false" outlineLevel="0" collapsed="false">
      <c r="A11" s="67" t="s">
        <v>38</v>
      </c>
      <c r="B11" s="5"/>
      <c r="C11" s="5"/>
      <c r="D11" s="66" t="n">
        <v>2266350</v>
      </c>
      <c r="F11" s="67" t="n">
        <v>2004</v>
      </c>
      <c r="G11" s="68" t="n">
        <v>0.028</v>
      </c>
      <c r="H11" s="69" t="n">
        <v>0.0268</v>
      </c>
      <c r="J11" s="59"/>
      <c r="K11" s="59"/>
      <c r="L11" s="59"/>
      <c r="M11" s="59"/>
      <c r="N11" s="59"/>
      <c r="O11" s="59"/>
    </row>
    <row r="12" customFormat="false" ht="15" hidden="false" customHeight="false" outlineLevel="0" collapsed="false">
      <c r="A12" s="67" t="s">
        <v>39</v>
      </c>
      <c r="B12" s="5"/>
      <c r="C12" s="5"/>
      <c r="D12" s="66" t="n">
        <f aca="false">D11-D10</f>
        <v>428910</v>
      </c>
      <c r="F12" s="67" t="n">
        <v>2005</v>
      </c>
      <c r="G12" s="68" t="n">
        <v>0.019</v>
      </c>
      <c r="H12" s="69" t="n">
        <v>0.0339</v>
      </c>
      <c r="J12" s="59"/>
      <c r="K12" s="59"/>
      <c r="L12" s="59"/>
      <c r="M12" s="59"/>
      <c r="N12" s="59"/>
      <c r="O12" s="59"/>
    </row>
    <row r="13" customFormat="false" ht="15" hidden="false" customHeight="false" outlineLevel="0" collapsed="false">
      <c r="A13" s="67" t="s">
        <v>40</v>
      </c>
      <c r="B13" s="5"/>
      <c r="C13" s="5"/>
      <c r="D13" s="69" t="n">
        <v>0.0411</v>
      </c>
      <c r="F13" s="67" t="n">
        <v>2006</v>
      </c>
      <c r="G13" s="68" t="n">
        <v>0.025</v>
      </c>
      <c r="H13" s="69" t="n">
        <v>0.0324</v>
      </c>
    </row>
    <row r="14" customFormat="false" ht="15" hidden="false" customHeight="false" outlineLevel="0" collapsed="false">
      <c r="A14" s="67" t="s">
        <v>41</v>
      </c>
      <c r="B14" s="5"/>
      <c r="C14" s="5"/>
      <c r="D14" s="70" t="n">
        <v>0.04035</v>
      </c>
      <c r="F14" s="67" t="n">
        <v>2007</v>
      </c>
      <c r="G14" s="68" t="n">
        <v>0.028</v>
      </c>
      <c r="H14" s="69" t="n">
        <v>0.0285</v>
      </c>
    </row>
    <row r="15" customFormat="false" ht="15" hidden="false" customHeight="false" outlineLevel="0" collapsed="false">
      <c r="A15" s="67" t="s">
        <v>42</v>
      </c>
      <c r="B15" s="5"/>
      <c r="C15" s="5"/>
      <c r="D15" s="69" t="n">
        <v>0.004</v>
      </c>
      <c r="F15" s="67" t="n">
        <v>2008</v>
      </c>
      <c r="G15" s="68" t="n">
        <v>0.063</v>
      </c>
      <c r="H15" s="69" t="n">
        <v>0.0385</v>
      </c>
    </row>
    <row r="16" customFormat="false" ht="15" hidden="false" customHeight="false" outlineLevel="0" collapsed="false">
      <c r="A16" s="67" t="s">
        <v>43</v>
      </c>
      <c r="B16" s="5"/>
      <c r="C16" s="5"/>
      <c r="D16" s="69" t="n">
        <v>0</v>
      </c>
      <c r="F16" s="67" t="n">
        <v>2009</v>
      </c>
      <c r="G16" s="68" t="n">
        <v>0.01</v>
      </c>
      <c r="H16" s="69" t="n">
        <v>0.0034</v>
      </c>
    </row>
    <row r="17" customFormat="false" ht="15" hidden="false" customHeight="false" outlineLevel="0" collapsed="false">
      <c r="A17" s="67" t="s">
        <v>44</v>
      </c>
      <c r="B17" s="5"/>
      <c r="C17" s="5"/>
      <c r="D17" s="71" t="n">
        <f aca="false">D10*D15</f>
        <v>7349.76</v>
      </c>
      <c r="F17" s="67" t="n">
        <v>2010</v>
      </c>
      <c r="G17" s="68" t="n">
        <v>0.015</v>
      </c>
      <c r="H17" s="69" t="n">
        <v>0.0164</v>
      </c>
    </row>
    <row r="18" customFormat="false" ht="15" hidden="false" customHeight="true" outlineLevel="0" collapsed="false">
      <c r="A18" s="72" t="s">
        <v>45</v>
      </c>
      <c r="B18" s="72"/>
      <c r="C18" s="72"/>
      <c r="D18" s="66" t="n">
        <f aca="false">D12-D17</f>
        <v>421560.24</v>
      </c>
      <c r="F18" s="67" t="n">
        <v>2011</v>
      </c>
      <c r="G18" s="68" t="n">
        <v>0.019</v>
      </c>
      <c r="H18" s="69" t="n">
        <v>0.0316</v>
      </c>
    </row>
    <row r="19" customFormat="false" ht="15" hidden="false" customHeight="false" outlineLevel="0" collapsed="false">
      <c r="A19" s="67"/>
      <c r="B19" s="5"/>
      <c r="C19" s="5"/>
      <c r="D19" s="69"/>
      <c r="F19" s="67" t="n">
        <v>2012</v>
      </c>
      <c r="G19" s="68" t="n">
        <v>0.033</v>
      </c>
      <c r="H19" s="69" t="n">
        <v>0.0207</v>
      </c>
    </row>
    <row r="20" customFormat="false" ht="15" hidden="false" customHeight="false" outlineLevel="0" collapsed="false">
      <c r="A20" s="67" t="s">
        <v>46</v>
      </c>
      <c r="B20" s="5"/>
      <c r="C20" s="5"/>
      <c r="D20" s="73" t="n">
        <f aca="false">D11-D17</f>
        <v>2259000.24</v>
      </c>
      <c r="F20" s="74" t="s">
        <v>47</v>
      </c>
      <c r="G20" s="75" t="n">
        <f aca="false">SUM(G10:G19)/10</f>
        <v>0.0241</v>
      </c>
      <c r="H20" s="76" t="n">
        <f aca="false">SUM(H10:H19)/10</f>
        <v>0.02549</v>
      </c>
      <c r="J20" s="46" t="s">
        <v>48</v>
      </c>
    </row>
    <row r="21" customFormat="false" ht="15" hidden="false" customHeight="false" outlineLevel="0" collapsed="false">
      <c r="A21" s="67"/>
      <c r="B21" s="5"/>
      <c r="C21" s="5"/>
      <c r="D21" s="77"/>
    </row>
    <row r="22" customFormat="false" ht="15" hidden="false" customHeight="true" outlineLevel="0" collapsed="false">
      <c r="A22" s="72" t="s">
        <v>49</v>
      </c>
      <c r="B22" s="72"/>
      <c r="C22" s="72"/>
      <c r="D22" s="78" t="n">
        <v>0.03972</v>
      </c>
      <c r="F22" s="62" t="s">
        <v>50</v>
      </c>
      <c r="G22" s="79"/>
    </row>
    <row r="23" customFormat="false" ht="15" hidden="false" customHeight="true" outlineLevel="0" collapsed="false">
      <c r="A23" s="80" t="s">
        <v>51</v>
      </c>
      <c r="B23" s="80"/>
      <c r="C23" s="80"/>
      <c r="D23" s="71"/>
      <c r="F23" s="81" t="n">
        <v>37622</v>
      </c>
      <c r="G23" s="71" t="n">
        <v>25.654</v>
      </c>
    </row>
    <row r="24" customFormat="false" ht="15" hidden="false" customHeight="false" outlineLevel="0" collapsed="false">
      <c r="A24" s="80"/>
      <c r="B24" s="80"/>
      <c r="C24" s="80"/>
      <c r="D24" s="82" t="n">
        <f aca="false">D14-D22</f>
        <v>0.000629999999999999</v>
      </c>
      <c r="F24" s="83" t="n">
        <v>41274</v>
      </c>
      <c r="G24" s="84" t="n">
        <v>19.055</v>
      </c>
      <c r="J24" s="0" t="s">
        <v>52</v>
      </c>
    </row>
    <row r="25" customFormat="false" ht="15" hidden="false" customHeight="false" outlineLevel="0" collapsed="false">
      <c r="B25" s="85"/>
      <c r="E25" s="86"/>
    </row>
    <row r="27" customFormat="false" ht="15" hidden="false" customHeight="false" outlineLevel="0" collapsed="false">
      <c r="A27" s="87" t="s">
        <v>53</v>
      </c>
    </row>
    <row r="28" customFormat="false" ht="15" hidden="false" customHeight="false" outlineLevel="0" collapsed="false">
      <c r="A28" s="87"/>
    </row>
    <row r="29" customFormat="false" ht="15" hidden="false" customHeight="true" outlineLevel="0" collapsed="false">
      <c r="A29" s="88"/>
      <c r="B29" s="63" t="s">
        <v>54</v>
      </c>
      <c r="C29" s="89" t="s">
        <v>55</v>
      </c>
      <c r="D29" s="89" t="s">
        <v>56</v>
      </c>
      <c r="E29" s="12"/>
      <c r="F29" s="63" t="s">
        <v>57</v>
      </c>
      <c r="G29" s="89" t="s">
        <v>58</v>
      </c>
      <c r="H29" s="90" t="s">
        <v>56</v>
      </c>
    </row>
    <row r="30" customFormat="false" ht="15" hidden="false" customHeight="false" outlineLevel="0" collapsed="false">
      <c r="A30" s="91" t="s">
        <v>59</v>
      </c>
      <c r="B30" s="92" t="s">
        <v>60</v>
      </c>
      <c r="C30" s="89"/>
      <c r="D30" s="89"/>
      <c r="E30" s="92"/>
      <c r="F30" s="92" t="s">
        <v>60</v>
      </c>
      <c r="G30" s="89"/>
      <c r="H30" s="90"/>
    </row>
    <row r="31" customFormat="false" ht="15" hidden="false" customHeight="false" outlineLevel="0" collapsed="false">
      <c r="A31" s="88" t="n">
        <v>2003</v>
      </c>
      <c r="B31" s="93" t="n">
        <v>92.36</v>
      </c>
      <c r="C31" s="94" t="n">
        <v>4.5</v>
      </c>
      <c r="D31" s="95" t="n">
        <f aca="false">C31/B31</f>
        <v>0.048722390645301</v>
      </c>
      <c r="E31" s="96"/>
      <c r="F31" s="96" t="n">
        <v>16.69</v>
      </c>
      <c r="G31" s="96" t="n">
        <v>0.08</v>
      </c>
      <c r="H31" s="97" t="n">
        <f aca="false">G31/F31</f>
        <v>0.00479328939484721</v>
      </c>
    </row>
    <row r="32" customFormat="false" ht="15" hidden="false" customHeight="false" outlineLevel="0" collapsed="false">
      <c r="A32" s="98" t="n">
        <v>2004</v>
      </c>
      <c r="B32" s="99" t="n">
        <v>145.8</v>
      </c>
      <c r="C32" s="6" t="n">
        <v>8</v>
      </c>
      <c r="D32" s="100" t="n">
        <f aca="false">C32/B32</f>
        <v>0.0548696844993141</v>
      </c>
      <c r="E32" s="101"/>
      <c r="F32" s="101" t="n">
        <v>32.36</v>
      </c>
      <c r="G32" s="101" t="n">
        <v>0.16</v>
      </c>
      <c r="H32" s="102" t="n">
        <f aca="false">G32/F32</f>
        <v>0.00494437577255872</v>
      </c>
      <c r="P32" s="57"/>
    </row>
    <row r="33" customFormat="false" ht="15" hidden="false" customHeight="false" outlineLevel="0" collapsed="false">
      <c r="A33" s="98" t="n">
        <v>2005</v>
      </c>
      <c r="B33" s="99" t="n">
        <v>341.6</v>
      </c>
      <c r="C33" s="6" t="n">
        <v>9</v>
      </c>
      <c r="D33" s="100" t="n">
        <f aca="false">C33/B33</f>
        <v>0.0263466042154567</v>
      </c>
      <c r="E33" s="101"/>
      <c r="F33" s="101" t="n">
        <v>23.64</v>
      </c>
      <c r="G33" s="101" t="n">
        <v>0.32</v>
      </c>
      <c r="H33" s="102" t="n">
        <f aca="false">G33/F33</f>
        <v>0.0135363790186125</v>
      </c>
    </row>
    <row r="34" customFormat="false" ht="15" hidden="false" customHeight="false" outlineLevel="0" collapsed="false">
      <c r="A34" s="98" t="n">
        <v>2006</v>
      </c>
      <c r="B34" s="99" t="n">
        <v>734.6</v>
      </c>
      <c r="C34" s="6" t="n">
        <v>15</v>
      </c>
      <c r="D34" s="100" t="n">
        <f aca="false">C34/B34</f>
        <v>0.0204192757963518</v>
      </c>
      <c r="E34" s="101"/>
      <c r="F34" s="101" t="n">
        <v>25.19</v>
      </c>
      <c r="G34" s="101" t="n">
        <v>0.4</v>
      </c>
      <c r="H34" s="102" t="n">
        <f aca="false">G34/F34</f>
        <v>0.0158793171893609</v>
      </c>
    </row>
    <row r="35" customFormat="false" ht="15" hidden="false" customHeight="false" outlineLevel="0" collapsed="false">
      <c r="A35" s="98" t="n">
        <v>2007</v>
      </c>
      <c r="B35" s="99" t="n">
        <v>965.6</v>
      </c>
      <c r="C35" s="6" t="n">
        <v>20</v>
      </c>
      <c r="D35" s="100" t="n">
        <f aca="false">C35/B35</f>
        <v>0.0207125103562552</v>
      </c>
      <c r="E35" s="101"/>
      <c r="F35" s="101" t="n">
        <v>20.45</v>
      </c>
      <c r="G35" s="101" t="n">
        <v>0.45</v>
      </c>
      <c r="H35" s="102" t="n">
        <f aca="false">G35/F35</f>
        <v>0.0220048899755501</v>
      </c>
    </row>
    <row r="36" customFormat="false" ht="15" hidden="false" customHeight="false" outlineLevel="0" collapsed="false">
      <c r="A36" s="98" t="n">
        <v>2008</v>
      </c>
      <c r="B36" s="99" t="n">
        <v>1358</v>
      </c>
      <c r="C36" s="6" t="n">
        <v>40</v>
      </c>
      <c r="D36" s="100" t="n">
        <f aca="false">C36/B36</f>
        <v>0.0294550810014728</v>
      </c>
      <c r="E36" s="101"/>
      <c r="F36" s="101" t="n">
        <v>26.28</v>
      </c>
      <c r="G36" s="101" t="n">
        <v>0.5475</v>
      </c>
      <c r="H36" s="102" t="n">
        <f aca="false">G36/F36</f>
        <v>0.0208333333333333</v>
      </c>
    </row>
    <row r="37" customFormat="false" ht="15" hidden="false" customHeight="false" outlineLevel="0" collapsed="false">
      <c r="A37" s="98" t="n">
        <v>2009</v>
      </c>
      <c r="B37" s="99" t="n">
        <v>800.1</v>
      </c>
      <c r="C37" s="6" t="n">
        <v>50</v>
      </c>
      <c r="D37" s="100" t="n">
        <f aca="false">C37/B37</f>
        <v>0.0624921884764404</v>
      </c>
      <c r="E37" s="101"/>
      <c r="F37" s="101" t="n">
        <v>14.69</v>
      </c>
      <c r="G37" s="101" t="n">
        <v>0.56</v>
      </c>
      <c r="H37" s="102" t="n">
        <f aca="false">G37/F37</f>
        <v>0.0381211708645337</v>
      </c>
    </row>
    <row r="38" customFormat="false" ht="15" hidden="false" customHeight="false" outlineLevel="0" collapsed="false">
      <c r="A38" s="98" t="n">
        <v>2010</v>
      </c>
      <c r="B38" s="99" t="n">
        <v>865</v>
      </c>
      <c r="C38" s="6" t="n">
        <v>53</v>
      </c>
      <c r="D38" s="100" t="n">
        <f aca="false">C38/B38</f>
        <v>0.061271676300578</v>
      </c>
      <c r="E38" s="101"/>
      <c r="F38" s="101" t="n">
        <v>20.79</v>
      </c>
      <c r="G38" s="101" t="n">
        <v>0.63</v>
      </c>
      <c r="H38" s="102" t="n">
        <f aca="false">G38/F38</f>
        <v>0.0303030303030303</v>
      </c>
      <c r="J38" s="46" t="s">
        <v>61</v>
      </c>
    </row>
    <row r="39" customFormat="false" ht="15" hidden="false" customHeight="false" outlineLevel="0" collapsed="false">
      <c r="A39" s="98" t="n">
        <v>2011</v>
      </c>
      <c r="B39" s="99" t="n">
        <v>790.9</v>
      </c>
      <c r="C39" s="6" t="n">
        <v>50</v>
      </c>
      <c r="D39" s="100" t="n">
        <f aca="false">C39/B39</f>
        <v>0.0632191174611202</v>
      </c>
      <c r="E39" s="101"/>
      <c r="F39" s="101" t="n">
        <v>21.01</v>
      </c>
      <c r="G39" s="101" t="n">
        <v>0.7824</v>
      </c>
      <c r="H39" s="102" t="n">
        <f aca="false">G39/F39</f>
        <v>0.0372394098048548</v>
      </c>
      <c r="J39" s="46" t="s">
        <v>62</v>
      </c>
    </row>
    <row r="40" customFormat="false" ht="15" hidden="false" customHeight="false" outlineLevel="0" collapsed="false">
      <c r="A40" s="98" t="n">
        <v>2012</v>
      </c>
      <c r="B40" s="99" t="n">
        <v>786</v>
      </c>
      <c r="C40" s="6" t="n">
        <v>45</v>
      </c>
      <c r="D40" s="100" t="n">
        <f aca="false">C40/B40</f>
        <v>0.0572519083969466</v>
      </c>
      <c r="E40" s="101"/>
      <c r="F40" s="101" t="n">
        <v>24.62</v>
      </c>
      <c r="G40" s="101" t="n">
        <v>0.87</v>
      </c>
      <c r="H40" s="102" t="n">
        <f aca="false">G40/F40</f>
        <v>0.0353371242891958</v>
      </c>
      <c r="J40" s="46" t="s">
        <v>63</v>
      </c>
    </row>
    <row r="41" customFormat="false" ht="15" hidden="false" customHeight="false" outlineLevel="0" collapsed="false">
      <c r="A41" s="103" t="s">
        <v>64</v>
      </c>
      <c r="B41" s="104" t="n">
        <f aca="false">SUM(B31:B40)/10</f>
        <v>687.996</v>
      </c>
      <c r="C41" s="105"/>
      <c r="D41" s="106" t="n">
        <f aca="false">SUM(D31:D40)/10</f>
        <v>0.0444760437149237</v>
      </c>
      <c r="E41" s="107"/>
      <c r="F41" s="108" t="n">
        <f aca="false">SUM(F31:F40)/10</f>
        <v>22.572</v>
      </c>
      <c r="G41" s="105"/>
      <c r="H41" s="109" t="n">
        <f aca="false">SUM(H31:H40)/10</f>
        <v>0.0222992319945877</v>
      </c>
      <c r="J41" s="0" t="s">
        <v>65</v>
      </c>
    </row>
    <row r="43" customFormat="false" ht="15" hidden="false" customHeight="false" outlineLevel="0" collapsed="false">
      <c r="A43" s="0" t="s">
        <v>66</v>
      </c>
      <c r="P43" s="110"/>
    </row>
    <row r="44" customFormat="false" ht="15" hidden="false" customHeight="false" outlineLevel="0" collapsed="false">
      <c r="A44" s="0" t="s">
        <v>67</v>
      </c>
    </row>
    <row r="46" customFormat="false" ht="15" hidden="false" customHeight="false" outlineLevel="0" collapsed="false">
      <c r="A46" s="57" t="s">
        <v>68</v>
      </c>
    </row>
    <row r="47" customFormat="false" ht="15" hidden="false" customHeight="true" outlineLevel="0" collapsed="false">
      <c r="A47" s="111" t="s">
        <v>69</v>
      </c>
      <c r="B47" s="111"/>
      <c r="C47" s="111"/>
      <c r="D47" s="111"/>
      <c r="E47" s="111"/>
      <c r="F47" s="111"/>
      <c r="G47" s="111"/>
      <c r="H47" s="111"/>
    </row>
    <row r="48" customFormat="false" ht="15" hidden="false" customHeight="false" outlineLevel="0" collapsed="false">
      <c r="A48" s="111"/>
      <c r="B48" s="111"/>
      <c r="C48" s="111"/>
      <c r="D48" s="111"/>
      <c r="E48" s="111"/>
      <c r="F48" s="111"/>
      <c r="G48" s="111"/>
      <c r="H48" s="111"/>
    </row>
    <row r="49" customFormat="false" ht="15" hidden="false" customHeight="false" outlineLevel="0" collapsed="false">
      <c r="A49" s="112"/>
      <c r="B49" s="112"/>
      <c r="C49" s="112"/>
      <c r="D49" s="112"/>
      <c r="E49" s="112"/>
      <c r="F49" s="112"/>
      <c r="G49" s="112"/>
      <c r="H49" s="112"/>
    </row>
    <row r="50" customFormat="false" ht="15" hidden="false" customHeight="true" outlineLevel="0" collapsed="false">
      <c r="A50" s="113" t="s">
        <v>70</v>
      </c>
      <c r="B50" s="113"/>
      <c r="C50" s="113"/>
      <c r="D50" s="113"/>
      <c r="E50" s="113"/>
      <c r="F50" s="113"/>
      <c r="G50" s="113"/>
      <c r="H50" s="113"/>
    </row>
    <row r="51" customFormat="false" ht="15" hidden="false" customHeight="false" outlineLevel="0" collapsed="false">
      <c r="A51" s="113"/>
      <c r="B51" s="113"/>
      <c r="C51" s="113"/>
      <c r="D51" s="113"/>
      <c r="E51" s="113"/>
      <c r="F51" s="113"/>
      <c r="G51" s="113"/>
      <c r="H51" s="113"/>
    </row>
    <row r="52" customFormat="false" ht="15" hidden="false" customHeight="false" outlineLevel="0" collapsed="false">
      <c r="A52" s="113"/>
      <c r="B52" s="113"/>
      <c r="C52" s="113"/>
      <c r="D52" s="113"/>
      <c r="E52" s="113"/>
      <c r="F52" s="113"/>
      <c r="G52" s="113"/>
      <c r="H52" s="113"/>
    </row>
    <row r="53" customFormat="false" ht="15" hidden="false" customHeight="false" outlineLevel="0" collapsed="false">
      <c r="A53" s="113"/>
      <c r="B53" s="113"/>
      <c r="C53" s="113"/>
      <c r="D53" s="113"/>
      <c r="E53" s="113"/>
      <c r="F53" s="113"/>
      <c r="G53" s="113"/>
      <c r="H53" s="113"/>
    </row>
    <row r="54" customFormat="false" ht="15" hidden="false" customHeight="false" outlineLevel="0" collapsed="false">
      <c r="A54" s="113"/>
      <c r="B54" s="113"/>
      <c r="C54" s="113"/>
      <c r="D54" s="113"/>
      <c r="E54" s="113"/>
      <c r="F54" s="113"/>
      <c r="G54" s="113"/>
      <c r="H54" s="113"/>
    </row>
    <row r="56" customFormat="false" ht="15" hidden="false" customHeight="true" outlineLevel="0" collapsed="false">
      <c r="A56" s="114" t="s">
        <v>71</v>
      </c>
      <c r="B56" s="115"/>
      <c r="C56" s="115"/>
      <c r="D56" s="115"/>
      <c r="E56" s="115"/>
      <c r="F56" s="115"/>
      <c r="G56" s="115"/>
      <c r="H56" s="115"/>
    </row>
    <row r="57" customFormat="false" ht="15" hidden="false" customHeight="true" outlineLevel="0" collapsed="false">
      <c r="A57" s="113" t="s">
        <v>72</v>
      </c>
      <c r="B57" s="113"/>
      <c r="C57" s="113"/>
      <c r="D57" s="113"/>
      <c r="E57" s="113"/>
      <c r="F57" s="113"/>
      <c r="G57" s="113"/>
      <c r="H57" s="113"/>
    </row>
    <row r="58" customFormat="false" ht="15" hidden="false" customHeight="false" outlineLevel="0" collapsed="false">
      <c r="A58" s="113"/>
      <c r="B58" s="113"/>
      <c r="C58" s="113"/>
      <c r="D58" s="113"/>
      <c r="E58" s="113"/>
      <c r="F58" s="113"/>
      <c r="G58" s="113"/>
      <c r="H58" s="113"/>
    </row>
    <row r="59" customFormat="false" ht="15" hidden="false" customHeight="false" outlineLevel="0" collapsed="false">
      <c r="A59" s="113"/>
      <c r="B59" s="113"/>
      <c r="C59" s="113"/>
      <c r="D59" s="113"/>
      <c r="E59" s="113"/>
      <c r="F59" s="113"/>
      <c r="G59" s="113"/>
      <c r="H59" s="113"/>
    </row>
    <row r="60" customFormat="false" ht="15" hidden="false" customHeight="false" outlineLevel="0" collapsed="false">
      <c r="A60" s="113"/>
      <c r="B60" s="113"/>
      <c r="C60" s="113"/>
      <c r="D60" s="113"/>
      <c r="E60" s="113"/>
      <c r="F60" s="113"/>
      <c r="G60" s="113"/>
      <c r="H60" s="113"/>
      <c r="M60" s="116"/>
    </row>
    <row r="61" customFormat="false" ht="15" hidden="false" customHeight="false" outlineLevel="0" collapsed="false">
      <c r="A61" s="115"/>
      <c r="B61" s="115"/>
      <c r="C61" s="115"/>
      <c r="D61" s="115"/>
      <c r="E61" s="115"/>
      <c r="F61" s="115"/>
      <c r="G61" s="115"/>
      <c r="H61" s="115"/>
    </row>
    <row r="62" customFormat="false" ht="15" hidden="false" customHeight="true" outlineLevel="0" collapsed="false">
      <c r="A62" s="113" t="s">
        <v>73</v>
      </c>
      <c r="B62" s="113"/>
      <c r="C62" s="113"/>
      <c r="D62" s="113"/>
      <c r="E62" s="113"/>
      <c r="F62" s="113"/>
      <c r="G62" s="113"/>
      <c r="H62" s="113"/>
    </row>
    <row r="63" customFormat="false" ht="15" hidden="false" customHeight="false" outlineLevel="0" collapsed="false">
      <c r="A63" s="113"/>
      <c r="B63" s="113"/>
      <c r="C63" s="113"/>
      <c r="D63" s="113"/>
      <c r="E63" s="113"/>
      <c r="F63" s="113"/>
      <c r="G63" s="113"/>
      <c r="H63" s="113"/>
    </row>
    <row r="64" customFormat="false" ht="15" hidden="false" customHeight="false" outlineLevel="0" collapsed="false">
      <c r="A64" s="113"/>
      <c r="B64" s="113"/>
      <c r="C64" s="113"/>
      <c r="D64" s="113"/>
      <c r="E64" s="113"/>
      <c r="F64" s="113"/>
      <c r="G64" s="113"/>
      <c r="H64" s="113"/>
    </row>
    <row r="65" customFormat="false" ht="15" hidden="false" customHeight="false" outlineLevel="0" collapsed="false">
      <c r="A65" s="113"/>
      <c r="B65" s="113"/>
      <c r="C65" s="113"/>
      <c r="D65" s="113"/>
      <c r="E65" s="113"/>
      <c r="F65" s="113"/>
      <c r="G65" s="113"/>
      <c r="H65" s="113"/>
    </row>
    <row r="66" customFormat="false" ht="15" hidden="false" customHeight="false" outlineLevel="0" collapsed="false">
      <c r="A66" s="113"/>
      <c r="B66" s="113"/>
      <c r="C66" s="113"/>
      <c r="D66" s="113"/>
      <c r="E66" s="113"/>
      <c r="F66" s="113"/>
      <c r="G66" s="113"/>
      <c r="H66" s="113"/>
    </row>
    <row r="67" customFormat="false" ht="15" hidden="false" customHeight="false" outlineLevel="0" collapsed="false">
      <c r="A67" s="113"/>
      <c r="B67" s="113"/>
      <c r="C67" s="113"/>
      <c r="D67" s="113"/>
      <c r="E67" s="113"/>
      <c r="F67" s="113"/>
      <c r="G67" s="113"/>
      <c r="H67" s="113"/>
    </row>
    <row r="68" customFormat="false" ht="15" hidden="false" customHeight="false" outlineLevel="0" collapsed="false">
      <c r="A68" s="113"/>
      <c r="B68" s="113"/>
      <c r="C68" s="113"/>
      <c r="D68" s="113"/>
      <c r="E68" s="113"/>
      <c r="F68" s="113"/>
      <c r="G68" s="113"/>
      <c r="H68" s="113"/>
    </row>
    <row r="69" customFormat="false" ht="15" hidden="false" customHeight="false" outlineLevel="0" collapsed="false">
      <c r="A69" s="113"/>
      <c r="B69" s="113"/>
      <c r="C69" s="113"/>
      <c r="D69" s="113"/>
      <c r="E69" s="113"/>
      <c r="F69" s="113"/>
      <c r="G69" s="113"/>
      <c r="H69" s="113"/>
    </row>
    <row r="70" customFormat="false" ht="15" hidden="false" customHeight="false" outlineLevel="0" collapsed="false">
      <c r="A70" s="115"/>
      <c r="B70" s="115"/>
      <c r="C70" s="115"/>
      <c r="D70" s="115"/>
      <c r="E70" s="115"/>
      <c r="F70" s="115"/>
      <c r="G70" s="115"/>
      <c r="H70" s="115"/>
    </row>
    <row r="71" customFormat="false" ht="15" hidden="false" customHeight="true" outlineLevel="0" collapsed="false">
      <c r="A71" s="113" t="s">
        <v>74</v>
      </c>
      <c r="B71" s="113"/>
      <c r="C71" s="113"/>
      <c r="D71" s="113"/>
      <c r="E71" s="113"/>
      <c r="F71" s="113"/>
      <c r="G71" s="113"/>
      <c r="H71" s="113"/>
    </row>
    <row r="72" customFormat="false" ht="15" hidden="false" customHeight="true" outlineLevel="0" collapsed="false">
      <c r="A72" s="113"/>
      <c r="B72" s="113"/>
      <c r="C72" s="113"/>
      <c r="D72" s="113"/>
      <c r="E72" s="113"/>
      <c r="F72" s="113"/>
      <c r="G72" s="113"/>
      <c r="H72" s="113"/>
    </row>
    <row r="73" customFormat="false" ht="15" hidden="false" customHeight="false" outlineLevel="0" collapsed="false">
      <c r="A73" s="113"/>
      <c r="B73" s="113"/>
      <c r="C73" s="113"/>
      <c r="D73" s="113"/>
      <c r="E73" s="113"/>
      <c r="F73" s="113"/>
      <c r="G73" s="113"/>
      <c r="H73" s="113"/>
    </row>
    <row r="75" customFormat="false" ht="15" hidden="false" customHeight="false" outlineLevel="0" collapsed="false">
      <c r="A75" s="57" t="s">
        <v>75</v>
      </c>
    </row>
    <row r="76" customFormat="false" ht="15" hidden="false" customHeight="false" outlineLevel="0" collapsed="false">
      <c r="A76" s="0" t="s">
        <v>76</v>
      </c>
      <c r="B76" s="0" t="s">
        <v>77</v>
      </c>
    </row>
    <row r="77" customFormat="false" ht="15" hidden="false" customHeight="false" outlineLevel="0" collapsed="false">
      <c r="A77" s="0" t="s">
        <v>78</v>
      </c>
      <c r="B77" s="0" t="s">
        <v>79</v>
      </c>
    </row>
    <row r="78" customFormat="false" ht="15" hidden="false" customHeight="false" outlineLevel="0" collapsed="false">
      <c r="B78" s="0" t="s">
        <v>80</v>
      </c>
    </row>
    <row r="79" customFormat="false" ht="15" hidden="false" customHeight="false" outlineLevel="0" collapsed="false">
      <c r="A79" s="0" t="s">
        <v>81</v>
      </c>
      <c r="B79" s="0" t="s">
        <v>82</v>
      </c>
    </row>
  </sheetData>
  <mergeCells count="13">
    <mergeCell ref="J6:O12"/>
    <mergeCell ref="A18:C18"/>
    <mergeCell ref="A22:C22"/>
    <mergeCell ref="A23:C24"/>
    <mergeCell ref="C29:C30"/>
    <mergeCell ref="D29:D30"/>
    <mergeCell ref="G29:G30"/>
    <mergeCell ref="H29:H30"/>
    <mergeCell ref="A47:H48"/>
    <mergeCell ref="A50:H54"/>
    <mergeCell ref="A57:H60"/>
    <mergeCell ref="A62:H69"/>
    <mergeCell ref="A71:H73"/>
  </mergeCells>
  <hyperlinks>
    <hyperlink ref="J20" r:id="rId1" display="http://www.czso.cz/csu/redakce.nsf/i/mira_inflace"/>
    <hyperlink ref="J38" r:id="rId2" display="http://www.akcie.cz/kurzy-cz/historie/akcie-11392-cez/"/>
    <hyperlink ref="J39" r:id="rId3" display="http://www.dividenda.cz/ceske-akcie/dividenda-cez/"/>
    <hyperlink ref="J40" r:id="rId4" display="http://www.marketwatch.com/investing/stock/intc/historical"/>
  </hyperlink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2013-09-26T10:42:30Z</dcterms:created>
  <dc:creator>VK</dc:creator>
  <dc:language>cs-CZ</dc:language>
  <cp:lastModifiedBy>VK</cp:lastModifiedBy>
  <cp:lastPrinted>2013-10-03T13:19:02Z</cp:lastPrinted>
  <dcterms:modified xsi:type="dcterms:W3CDTF">2013-10-08T14:14:04Z</dcterms:modified>
  <cp:revision>0</cp:revision>
</cp:coreProperties>
</file>